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harper\Desktop\9.36\"/>
    </mc:Choice>
  </mc:AlternateContent>
  <bookViews>
    <workbookView xWindow="0" yWindow="0" windowWidth="8592" windowHeight="4116" activeTab="14"/>
  </bookViews>
  <sheets>
    <sheet name="Walls" sheetId="2" r:id="rId1"/>
    <sheet name="Example 1" sheetId="8" r:id="rId2"/>
    <sheet name="Example 2" sheetId="9" r:id="rId3"/>
    <sheet name="Example 3" sheetId="11" r:id="rId4"/>
    <sheet name="Tall Wall #1" sheetId="10" r:id="rId5"/>
    <sheet name="Tall Wall #2" sheetId="12" r:id="rId6"/>
    <sheet name="Attics" sheetId="1" r:id="rId7"/>
    <sheet name="Example 4" sheetId="13" r:id="rId8"/>
    <sheet name="Example 5" sheetId="14" r:id="rId9"/>
    <sheet name="Basement Walls" sheetId="3" r:id="rId10"/>
    <sheet name="Example 6" sheetId="15" r:id="rId11"/>
    <sheet name="Example 7" sheetId="16" r:id="rId12"/>
    <sheet name="Steel Stud Wall" sheetId="5" r:id="rId13"/>
    <sheet name="Example 8" sheetId="17" r:id="rId14"/>
    <sheet name="Review Question #1" sheetId="18" r:id="rId15"/>
    <sheet name="Opaque Trade Offs" sheetId="6" r:id="rId16"/>
    <sheet name="Cavity Ratios (9.25.5.2)" sheetId="7" r:id="rId1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8" l="1"/>
  <c r="C13" i="17"/>
  <c r="C13" i="5"/>
  <c r="C9" i="16"/>
  <c r="C9" i="15"/>
  <c r="C9" i="3"/>
  <c r="C9" i="14"/>
  <c r="C9" i="13"/>
  <c r="C9" i="1"/>
  <c r="C12" i="12"/>
  <c r="C12" i="10"/>
  <c r="C12" i="11"/>
  <c r="C12" i="8"/>
  <c r="C12" i="9"/>
  <c r="C12" i="2" l="1"/>
  <c r="D15" i="18" l="1"/>
  <c r="D13" i="18"/>
  <c r="D8" i="18"/>
  <c r="D6" i="18"/>
  <c r="D5" i="18"/>
  <c r="D31" i="17"/>
  <c r="D28" i="17"/>
  <c r="C21" i="17"/>
  <c r="B21" i="17"/>
  <c r="E19" i="17"/>
  <c r="D17" i="17"/>
  <c r="D19" i="17" s="1"/>
  <c r="C17" i="17"/>
  <c r="B17" i="17"/>
  <c r="E11" i="17"/>
  <c r="E9" i="17"/>
  <c r="D9" i="17"/>
  <c r="D7" i="17"/>
  <c r="E6" i="17"/>
  <c r="D6" i="17"/>
  <c r="D11" i="17" s="1"/>
  <c r="D14" i="17" s="1"/>
  <c r="D10" i="16"/>
  <c r="D12" i="16" s="1"/>
  <c r="D5" i="16"/>
  <c r="D3" i="16"/>
  <c r="D7" i="16" s="1"/>
  <c r="D10" i="15"/>
  <c r="D12" i="15" s="1"/>
  <c r="D5" i="15"/>
  <c r="D3" i="15"/>
  <c r="D7" i="15" s="1"/>
  <c r="D11" i="14"/>
  <c r="D10" i="14"/>
  <c r="D12" i="14" s="1"/>
  <c r="D7" i="14"/>
  <c r="D5" i="14"/>
  <c r="D4" i="14"/>
  <c r="D11" i="13"/>
  <c r="D10" i="13"/>
  <c r="D12" i="13" s="1"/>
  <c r="D5" i="13"/>
  <c r="D4" i="13"/>
  <c r="D7" i="13" s="1"/>
  <c r="D15" i="12"/>
  <c r="D13" i="12"/>
  <c r="D8" i="12"/>
  <c r="D6" i="12"/>
  <c r="D10" i="12" s="1"/>
  <c r="D5" i="12"/>
  <c r="D13" i="10"/>
  <c r="D15" i="10" s="1"/>
  <c r="D8" i="10"/>
  <c r="D6" i="10"/>
  <c r="D5" i="10"/>
  <c r="D10" i="10" s="1"/>
  <c r="D13" i="11"/>
  <c r="D15" i="11" s="1"/>
  <c r="D8" i="11"/>
  <c r="D6" i="11"/>
  <c r="D5" i="11"/>
  <c r="D10" i="11" s="1"/>
  <c r="D13" i="9"/>
  <c r="D15" i="9" s="1"/>
  <c r="D8" i="9"/>
  <c r="D6" i="9"/>
  <c r="D5" i="9"/>
  <c r="D13" i="8"/>
  <c r="D15" i="8" s="1"/>
  <c r="D8" i="8"/>
  <c r="D6" i="8"/>
  <c r="D10" i="8" s="1"/>
  <c r="D5" i="8"/>
  <c r="D22" i="17" l="1"/>
  <c r="D29" i="17" s="1"/>
  <c r="D14" i="16"/>
  <c r="D15" i="16" s="1"/>
  <c r="D10" i="9"/>
  <c r="D10" i="18"/>
  <c r="D17" i="18" s="1"/>
  <c r="D18" i="18" s="1"/>
  <c r="D33" i="17"/>
  <c r="D39" i="17" s="1"/>
  <c r="D40" i="17" s="1"/>
  <c r="D14" i="15"/>
  <c r="D15" i="15" s="1"/>
  <c r="D14" i="14"/>
  <c r="D15" i="14" s="1"/>
  <c r="D14" i="13"/>
  <c r="D15" i="13" s="1"/>
  <c r="D17" i="12"/>
  <c r="D18" i="12" s="1"/>
  <c r="D17" i="10"/>
  <c r="D18" i="10" s="1"/>
  <c r="D17" i="11"/>
  <c r="D18" i="11" s="1"/>
  <c r="D17" i="9"/>
  <c r="D18" i="9" s="1"/>
  <c r="D17" i="8"/>
  <c r="D18" i="8" s="1"/>
  <c r="D26" i="7"/>
  <c r="D24" i="7"/>
  <c r="D11" i="7"/>
  <c r="D13" i="7" s="1"/>
  <c r="D5" i="7"/>
  <c r="D4" i="7"/>
  <c r="D7" i="7" s="1"/>
  <c r="B15" i="7" s="1"/>
  <c r="B16" i="7" l="1"/>
  <c r="D15" i="7" s="1"/>
  <c r="B20" i="7"/>
  <c r="D28" i="7" s="1"/>
  <c r="D29" i="7" s="1"/>
  <c r="B14" i="6"/>
  <c r="E12" i="6"/>
  <c r="E8" i="6"/>
  <c r="D8" i="6"/>
  <c r="F8" i="6" s="1"/>
  <c r="E10" i="6" s="1"/>
  <c r="F5" i="6"/>
  <c r="D10" i="6" s="1"/>
  <c r="D5" i="6"/>
  <c r="F4" i="6"/>
  <c r="F6" i="6" s="1"/>
  <c r="D4" i="6"/>
  <c r="D6" i="6" s="1"/>
  <c r="D6" i="2"/>
  <c r="D31" i="5"/>
  <c r="D28" i="5"/>
  <c r="C21" i="5"/>
  <c r="B21" i="5"/>
  <c r="E19" i="5"/>
  <c r="B17" i="5"/>
  <c r="C17" i="5"/>
  <c r="E9" i="5"/>
  <c r="E6" i="5"/>
  <c r="D6" i="5"/>
  <c r="D9" i="5"/>
  <c r="D7" i="5"/>
  <c r="D10" i="3"/>
  <c r="D12" i="3" s="1"/>
  <c r="D5" i="3"/>
  <c r="D3" i="3"/>
  <c r="D13" i="2"/>
  <c r="D8" i="2"/>
  <c r="D5" i="2"/>
  <c r="D12" i="1"/>
  <c r="D14" i="1" s="1"/>
  <c r="D15" i="1" s="1"/>
  <c r="D11" i="1"/>
  <c r="D10" i="1"/>
  <c r="D7" i="1"/>
  <c r="D5" i="1"/>
  <c r="D4" i="1"/>
  <c r="D17" i="5" l="1"/>
  <c r="D19" i="5" s="1"/>
  <c r="D11" i="5"/>
  <c r="F10" i="6"/>
  <c r="D10" i="2"/>
  <c r="E11" i="5"/>
  <c r="D22" i="5"/>
  <c r="D29" i="5" s="1"/>
  <c r="D33" i="5" s="1"/>
  <c r="D7" i="3"/>
  <c r="D14" i="3" s="1"/>
  <c r="D15" i="3" s="1"/>
  <c r="D15" i="2"/>
  <c r="D14" i="5" l="1"/>
  <c r="D39" i="5" s="1"/>
  <c r="D40" i="5" s="1"/>
  <c r="B15" i="6"/>
  <c r="C14" i="6" s="1"/>
  <c r="D14" i="6" s="1"/>
  <c r="D12" i="6"/>
  <c r="F12" i="6" s="1"/>
  <c r="D17" i="2"/>
  <c r="D18" i="2" s="1"/>
</calcChain>
</file>

<file path=xl/sharedStrings.xml><?xml version="1.0" encoding="utf-8"?>
<sst xmlns="http://schemas.openxmlformats.org/spreadsheetml/2006/main" count="334" uniqueCount="72">
  <si>
    <t>Exterior Air Film</t>
  </si>
  <si>
    <t>Inside Air Film</t>
  </si>
  <si>
    <t>RSI / mm</t>
  </si>
  <si>
    <t>mm</t>
  </si>
  <si>
    <t>RSI</t>
  </si>
  <si>
    <t>Blown Insulation (R50)</t>
  </si>
  <si>
    <t>Gypsum (5/8")</t>
  </si>
  <si>
    <t>Total RSIcontinuous</t>
  </si>
  <si>
    <t>RSIcontinuous</t>
  </si>
  <si>
    <t>Framing Percentanges</t>
  </si>
  <si>
    <t>RSIf</t>
  </si>
  <si>
    <t>RSIc</t>
  </si>
  <si>
    <t>RSIparallel</t>
  </si>
  <si>
    <t>RSIeffective</t>
  </si>
  <si>
    <t>R-Value</t>
  </si>
  <si>
    <t>Stucco</t>
  </si>
  <si>
    <t>OSB</t>
  </si>
  <si>
    <t>Gypsum (1/2")</t>
  </si>
  <si>
    <t>Concrete</t>
  </si>
  <si>
    <t>Air space</t>
  </si>
  <si>
    <t>RSI (T1)</t>
  </si>
  <si>
    <t>Outside Air Film</t>
  </si>
  <si>
    <t>Brick Veneer</t>
  </si>
  <si>
    <t>Air Space</t>
  </si>
  <si>
    <t>Ext. Polystyrene Insulation</t>
  </si>
  <si>
    <t>Steel Stud</t>
  </si>
  <si>
    <t>R20 batt insulation</t>
  </si>
  <si>
    <t>RSI (T2)</t>
  </si>
  <si>
    <t>Insulation (R20)</t>
  </si>
  <si>
    <t xml:space="preserve">Total </t>
  </si>
  <si>
    <t>RSI (T3)</t>
  </si>
  <si>
    <t>Poly VB</t>
  </si>
  <si>
    <t>Total RSI (T3)</t>
  </si>
  <si>
    <t>K1</t>
  </si>
  <si>
    <t>K2</t>
  </si>
  <si>
    <t>K-Values from Table A-9.36.2.4.(1)B:</t>
  </si>
  <si>
    <t>Vinyl Siding</t>
  </si>
  <si>
    <t>1.5" XTPS</t>
  </si>
  <si>
    <t>Assemblies being Traded</t>
  </si>
  <si>
    <t>Area</t>
  </si>
  <si>
    <t>m2</t>
  </si>
  <si>
    <t>Reference RSI</t>
  </si>
  <si>
    <t>(m2*K)/W</t>
  </si>
  <si>
    <t>A/R Value</t>
  </si>
  <si>
    <t>W/K</t>
  </si>
  <si>
    <t>Reference Design Values</t>
  </si>
  <si>
    <t>Proposed Design Values</t>
  </si>
  <si>
    <t>Proposed RSI</t>
  </si>
  <si>
    <t>Total A/R Values</t>
  </si>
  <si>
    <t>Residual A/R (A/R proposed - A/R design)</t>
  </si>
  <si>
    <t xml:space="preserve">Required A/R - Residual A/R = </t>
  </si>
  <si>
    <t>Attic</t>
  </si>
  <si>
    <t xml:space="preserve">Wall </t>
  </si>
  <si>
    <t>Total A/R Value</t>
  </si>
  <si>
    <t>Required RSI =</t>
  </si>
  <si>
    <t>Inboard RSI:</t>
  </si>
  <si>
    <t>Outboard RSI:</t>
  </si>
  <si>
    <t>XTPS</t>
  </si>
  <si>
    <t>Insulation</t>
  </si>
  <si>
    <t>Drywall</t>
  </si>
  <si>
    <t>Interior Air Film</t>
  </si>
  <si>
    <t>TOTAL OUTBOARD RSI:</t>
  </si>
  <si>
    <t>TOTAL INBOARD RSI:</t>
  </si>
  <si>
    <t>R19</t>
  </si>
  <si>
    <t xml:space="preserve">Ratio Outboard RSI/Inboard RSI = </t>
  </si>
  <si>
    <t xml:space="preserve">Therfore Maximum Outboard RSI = </t>
  </si>
  <si>
    <t>OUTBOARD RSI:</t>
  </si>
  <si>
    <t>Stucco (15mm)</t>
  </si>
  <si>
    <t>To solve for minimum thickness of XTPS;</t>
  </si>
  <si>
    <t>Minimum Ratio for Zone 7A:</t>
  </si>
  <si>
    <t>Minimum RSI of XTPS Permitted</t>
  </si>
  <si>
    <t xml:space="preserve">Minimum thickness of XTPS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</si>
</sst>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ont="1" applyFill="1" applyBorder="1"/>
    <xf numFmtId="0" fontId="1" fillId="0" borderId="3" xfId="0" applyFont="1" applyFill="1" applyBorder="1"/>
    <xf numFmtId="0" fontId="0" fillId="0" borderId="3" xfId="0" applyFont="1" applyBorder="1" applyAlignment="1">
      <alignment horizontal="center" vertical="center"/>
    </xf>
    <xf numFmtId="0" fontId="1" fillId="3" borderId="3" xfId="0" applyFont="1" applyFill="1" applyBorder="1"/>
    <xf numFmtId="0" fontId="1" fillId="3" borderId="3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right"/>
    </xf>
    <xf numFmtId="43" fontId="0" fillId="0" borderId="0" xfId="1" applyFont="1"/>
    <xf numFmtId="0" fontId="1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="120" zoomScaleNormal="120" workbookViewId="0">
      <selection activeCell="C12" sqref="C12"/>
    </sheetView>
  </sheetViews>
  <sheetFormatPr defaultRowHeight="14.4" x14ac:dyDescent="0.3"/>
  <cols>
    <col min="1" max="1" width="44.21875" customWidth="1"/>
    <col min="2" max="3" width="8.88671875" style="1"/>
  </cols>
  <sheetData>
    <row r="1" spans="1:4" x14ac:dyDescent="0.3">
      <c r="B1" s="4" t="s">
        <v>3</v>
      </c>
      <c r="C1" s="4" t="s">
        <v>2</v>
      </c>
      <c r="D1" s="5" t="s">
        <v>4</v>
      </c>
    </row>
    <row r="2" spans="1:4" x14ac:dyDescent="0.3">
      <c r="A2" s="3" t="s">
        <v>8</v>
      </c>
    </row>
    <row r="3" spans="1:4" x14ac:dyDescent="0.3">
      <c r="A3" t="s">
        <v>0</v>
      </c>
      <c r="D3">
        <v>0.03</v>
      </c>
    </row>
    <row r="4" spans="1:4" x14ac:dyDescent="0.3">
      <c r="A4" t="s">
        <v>36</v>
      </c>
    </row>
    <row r="5" spans="1:4" x14ac:dyDescent="0.3">
      <c r="A5" t="s">
        <v>15</v>
      </c>
      <c r="B5" s="1">
        <v>15</v>
      </c>
      <c r="C5" s="1">
        <v>8.9999999999999998E-4</v>
      </c>
      <c r="D5">
        <f>+B5*C5</f>
        <v>1.35E-2</v>
      </c>
    </row>
    <row r="6" spans="1:4" x14ac:dyDescent="0.3">
      <c r="A6" t="s">
        <v>37</v>
      </c>
      <c r="C6" s="1">
        <v>3.4000000000000002E-2</v>
      </c>
      <c r="D6">
        <f>+B6*C6</f>
        <v>0</v>
      </c>
    </row>
    <row r="7" spans="1:4" x14ac:dyDescent="0.3">
      <c r="A7" t="s">
        <v>16</v>
      </c>
      <c r="B7" s="1">
        <v>11</v>
      </c>
      <c r="D7">
        <v>0.108</v>
      </c>
    </row>
    <row r="8" spans="1:4" x14ac:dyDescent="0.3">
      <c r="A8" t="s">
        <v>17</v>
      </c>
      <c r="B8" s="1">
        <v>12.7</v>
      </c>
      <c r="C8" s="1">
        <v>6.1000000000000004E-3</v>
      </c>
      <c r="D8">
        <f>+B8*C8</f>
        <v>7.7469999999999997E-2</v>
      </c>
    </row>
    <row r="9" spans="1:4" x14ac:dyDescent="0.3">
      <c r="A9" t="s">
        <v>1</v>
      </c>
      <c r="D9">
        <v>0.12</v>
      </c>
    </row>
    <row r="10" spans="1:4" x14ac:dyDescent="0.3">
      <c r="A10" s="6" t="s">
        <v>7</v>
      </c>
      <c r="B10" s="7"/>
      <c r="C10" s="7"/>
      <c r="D10" s="6">
        <f>SUM(D3:D9)</f>
        <v>0.34897</v>
      </c>
    </row>
    <row r="12" spans="1:4" x14ac:dyDescent="0.3">
      <c r="A12" t="s">
        <v>9</v>
      </c>
      <c r="B12" s="1">
        <v>23</v>
      </c>
      <c r="C12" s="1">
        <f>100-B12</f>
        <v>77</v>
      </c>
    </row>
    <row r="13" spans="1:4" x14ac:dyDescent="0.3">
      <c r="A13" t="s">
        <v>10</v>
      </c>
      <c r="B13" s="1">
        <v>140</v>
      </c>
      <c r="C13" s="1">
        <v>8.5000000000000006E-3</v>
      </c>
      <c r="D13">
        <f>+B13*C13</f>
        <v>1.1900000000000002</v>
      </c>
    </row>
    <row r="14" spans="1:4" x14ac:dyDescent="0.3">
      <c r="A14" t="s">
        <v>11</v>
      </c>
      <c r="D14">
        <v>3.87</v>
      </c>
    </row>
    <row r="15" spans="1:4" x14ac:dyDescent="0.3">
      <c r="A15" s="6" t="s">
        <v>12</v>
      </c>
      <c r="B15" s="7"/>
      <c r="C15" s="7"/>
      <c r="D15" s="6">
        <f>100/((B12/D13)+(C12/D14))</f>
        <v>2.5494353410097434</v>
      </c>
    </row>
    <row r="17" spans="1:4" ht="15" thickBot="1" x14ac:dyDescent="0.35">
      <c r="A17" s="8" t="s">
        <v>13</v>
      </c>
      <c r="B17" s="9"/>
      <c r="C17" s="9"/>
      <c r="D17" s="8">
        <f>+D10+D15</f>
        <v>2.8984053410097435</v>
      </c>
    </row>
    <row r="18" spans="1:4" ht="15" thickTop="1" x14ac:dyDescent="0.3">
      <c r="A18" t="s">
        <v>14</v>
      </c>
      <c r="D18">
        <f>+D17*5.678</f>
        <v>16.457145526253324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="110" zoomScaleNormal="110" workbookViewId="0">
      <selection activeCell="C10" sqref="C10"/>
    </sheetView>
  </sheetViews>
  <sheetFormatPr defaultRowHeight="14.4" x14ac:dyDescent="0.3"/>
  <cols>
    <col min="1" max="1" width="44.21875" customWidth="1"/>
    <col min="2" max="3" width="8.88671875" style="1"/>
  </cols>
  <sheetData>
    <row r="1" spans="1:4" x14ac:dyDescent="0.3">
      <c r="B1" s="4" t="s">
        <v>3</v>
      </c>
      <c r="C1" s="4" t="s">
        <v>2</v>
      </c>
      <c r="D1" s="5" t="s">
        <v>4</v>
      </c>
    </row>
    <row r="2" spans="1:4" x14ac:dyDescent="0.3">
      <c r="A2" s="3" t="s">
        <v>8</v>
      </c>
    </row>
    <row r="3" spans="1:4" x14ac:dyDescent="0.3">
      <c r="A3" t="s">
        <v>18</v>
      </c>
      <c r="B3" s="1">
        <v>203</v>
      </c>
      <c r="C3" s="1">
        <v>4.0000000000000002E-4</v>
      </c>
      <c r="D3">
        <f>+B3*C3</f>
        <v>8.1200000000000008E-2</v>
      </c>
    </row>
    <row r="4" spans="1:4" x14ac:dyDescent="0.3">
      <c r="A4" t="s">
        <v>19</v>
      </c>
      <c r="B4" s="1">
        <v>25</v>
      </c>
      <c r="D4">
        <v>0.18</v>
      </c>
    </row>
    <row r="5" spans="1:4" x14ac:dyDescent="0.3">
      <c r="A5" t="s">
        <v>17</v>
      </c>
      <c r="B5" s="1">
        <v>12.7</v>
      </c>
      <c r="C5" s="1">
        <v>6.1000000000000004E-3</v>
      </c>
      <c r="D5">
        <f>+B5*C5</f>
        <v>7.7469999999999997E-2</v>
      </c>
    </row>
    <row r="6" spans="1:4" x14ac:dyDescent="0.3">
      <c r="A6" t="s">
        <v>1</v>
      </c>
      <c r="D6">
        <v>0.12</v>
      </c>
    </row>
    <row r="7" spans="1:4" x14ac:dyDescent="0.3">
      <c r="A7" s="6" t="s">
        <v>7</v>
      </c>
      <c r="B7" s="7"/>
      <c r="C7" s="7"/>
      <c r="D7" s="6">
        <f>SUM(D3:D6)</f>
        <v>0.45866999999999997</v>
      </c>
    </row>
    <row r="9" spans="1:4" x14ac:dyDescent="0.3">
      <c r="A9" t="s">
        <v>9</v>
      </c>
      <c r="B9" s="1">
        <v>13</v>
      </c>
      <c r="C9" s="1">
        <f>100-B9</f>
        <v>87</v>
      </c>
    </row>
    <row r="10" spans="1:4" x14ac:dyDescent="0.3">
      <c r="A10" t="s">
        <v>10</v>
      </c>
      <c r="B10" s="1">
        <v>89</v>
      </c>
      <c r="C10" s="1">
        <v>8.5000000000000006E-3</v>
      </c>
      <c r="D10">
        <f>+B10*C10</f>
        <v>0.75650000000000006</v>
      </c>
    </row>
    <row r="11" spans="1:4" x14ac:dyDescent="0.3">
      <c r="A11" t="s">
        <v>11</v>
      </c>
      <c r="D11">
        <v>3.52</v>
      </c>
    </row>
    <row r="12" spans="1:4" x14ac:dyDescent="0.3">
      <c r="A12" s="6" t="s">
        <v>12</v>
      </c>
      <c r="B12" s="7"/>
      <c r="C12" s="7"/>
      <c r="D12" s="6">
        <f>100/((B9/D10)+(C9/D11))</f>
        <v>2.3866171336897439</v>
      </c>
    </row>
    <row r="14" spans="1:4" ht="15" thickBot="1" x14ac:dyDescent="0.35">
      <c r="A14" s="8" t="s">
        <v>13</v>
      </c>
      <c r="B14" s="9"/>
      <c r="C14" s="9"/>
      <c r="D14" s="8">
        <f>+D7+D12</f>
        <v>2.8452871336897441</v>
      </c>
    </row>
    <row r="15" spans="1:4" ht="15" thickTop="1" x14ac:dyDescent="0.3">
      <c r="A15" t="s">
        <v>14</v>
      </c>
      <c r="D15">
        <f>+D14*5.678</f>
        <v>16.155540345090365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10" sqref="C10"/>
    </sheetView>
  </sheetViews>
  <sheetFormatPr defaultRowHeight="14.4" x14ac:dyDescent="0.3"/>
  <cols>
    <col min="1" max="1" width="44.21875" customWidth="1"/>
    <col min="2" max="3" width="8.88671875" style="1"/>
  </cols>
  <sheetData>
    <row r="1" spans="1:4" x14ac:dyDescent="0.3">
      <c r="B1" s="4" t="s">
        <v>3</v>
      </c>
      <c r="C1" s="4" t="s">
        <v>2</v>
      </c>
      <c r="D1" s="5" t="s">
        <v>4</v>
      </c>
    </row>
    <row r="2" spans="1:4" x14ac:dyDescent="0.3">
      <c r="A2" s="3" t="s">
        <v>8</v>
      </c>
    </row>
    <row r="3" spans="1:4" x14ac:dyDescent="0.3">
      <c r="A3" t="s">
        <v>18</v>
      </c>
      <c r="B3" s="1">
        <v>203</v>
      </c>
      <c r="C3" s="1">
        <v>4.0000000000000002E-4</v>
      </c>
      <c r="D3">
        <f>+B3*C3</f>
        <v>8.1200000000000008E-2</v>
      </c>
    </row>
    <row r="4" spans="1:4" x14ac:dyDescent="0.3">
      <c r="A4" t="s">
        <v>19</v>
      </c>
      <c r="B4" s="1">
        <v>25</v>
      </c>
      <c r="D4">
        <v>0.18</v>
      </c>
    </row>
    <row r="5" spans="1:4" x14ac:dyDescent="0.3">
      <c r="A5" t="s">
        <v>17</v>
      </c>
      <c r="C5" s="1">
        <v>6.1000000000000004E-3</v>
      </c>
      <c r="D5">
        <f>+B5*C5</f>
        <v>0</v>
      </c>
    </row>
    <row r="6" spans="1:4" x14ac:dyDescent="0.3">
      <c r="A6" t="s">
        <v>1</v>
      </c>
      <c r="D6">
        <v>0.12</v>
      </c>
    </row>
    <row r="7" spans="1:4" x14ac:dyDescent="0.3">
      <c r="A7" s="6" t="s">
        <v>7</v>
      </c>
      <c r="B7" s="7"/>
      <c r="C7" s="7"/>
      <c r="D7" s="6">
        <f>SUM(D3:D6)</f>
        <v>0.38119999999999998</v>
      </c>
    </row>
    <row r="9" spans="1:4" x14ac:dyDescent="0.3">
      <c r="A9" t="s">
        <v>9</v>
      </c>
      <c r="B9" s="1">
        <v>16</v>
      </c>
      <c r="C9" s="1">
        <f>100-B9</f>
        <v>84</v>
      </c>
    </row>
    <row r="10" spans="1:4" x14ac:dyDescent="0.3">
      <c r="A10" t="s">
        <v>10</v>
      </c>
      <c r="B10" s="1">
        <v>89</v>
      </c>
      <c r="C10" s="1">
        <v>8.5000000000000006E-3</v>
      </c>
      <c r="D10">
        <f>+B10*C10</f>
        <v>0.75650000000000006</v>
      </c>
    </row>
    <row r="11" spans="1:4" x14ac:dyDescent="0.3">
      <c r="A11" t="s">
        <v>11</v>
      </c>
      <c r="D11">
        <v>2.46</v>
      </c>
    </row>
    <row r="12" spans="1:4" x14ac:dyDescent="0.3">
      <c r="A12" s="6" t="s">
        <v>12</v>
      </c>
      <c r="B12" s="7"/>
      <c r="C12" s="7"/>
      <c r="D12" s="6">
        <f>100/((B9/D10)+(C9/D11))</f>
        <v>1.808436825841059</v>
      </c>
    </row>
    <row r="14" spans="1:4" ht="15" thickBot="1" x14ac:dyDescent="0.35">
      <c r="A14" s="8" t="s">
        <v>13</v>
      </c>
      <c r="B14" s="9"/>
      <c r="C14" s="9"/>
      <c r="D14" s="8">
        <f>+D7+D12</f>
        <v>2.1896368258410588</v>
      </c>
    </row>
    <row r="15" spans="1:4" ht="15" thickTop="1" x14ac:dyDescent="0.3">
      <c r="A15" t="s">
        <v>14</v>
      </c>
      <c r="D15">
        <f>+D14*5.678</f>
        <v>12.432757897125532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10" sqref="C10"/>
    </sheetView>
  </sheetViews>
  <sheetFormatPr defaultRowHeight="14.4" x14ac:dyDescent="0.3"/>
  <cols>
    <col min="1" max="1" width="44.21875" customWidth="1"/>
    <col min="2" max="3" width="8.88671875" style="1"/>
  </cols>
  <sheetData>
    <row r="1" spans="1:4" x14ac:dyDescent="0.3">
      <c r="B1" s="4" t="s">
        <v>3</v>
      </c>
      <c r="C1" s="4" t="s">
        <v>2</v>
      </c>
      <c r="D1" s="5" t="s">
        <v>4</v>
      </c>
    </row>
    <row r="2" spans="1:4" x14ac:dyDescent="0.3">
      <c r="A2" s="3" t="s">
        <v>8</v>
      </c>
    </row>
    <row r="3" spans="1:4" x14ac:dyDescent="0.3">
      <c r="A3" t="s">
        <v>18</v>
      </c>
      <c r="B3" s="1">
        <v>203</v>
      </c>
      <c r="C3" s="1">
        <v>4.0000000000000002E-4</v>
      </c>
      <c r="D3">
        <f>+B3*C3</f>
        <v>8.1200000000000008E-2</v>
      </c>
    </row>
    <row r="4" spans="1:4" x14ac:dyDescent="0.3">
      <c r="A4" t="s">
        <v>19</v>
      </c>
      <c r="B4" s="1">
        <v>25</v>
      </c>
      <c r="D4">
        <v>0.18</v>
      </c>
    </row>
    <row r="5" spans="1:4" x14ac:dyDescent="0.3">
      <c r="A5" t="s">
        <v>17</v>
      </c>
      <c r="B5" s="1">
        <v>12.7</v>
      </c>
      <c r="C5" s="1">
        <v>6.1000000000000004E-3</v>
      </c>
      <c r="D5">
        <f>+B5*C5</f>
        <v>7.7469999999999997E-2</v>
      </c>
    </row>
    <row r="6" spans="1:4" x14ac:dyDescent="0.3">
      <c r="A6" t="s">
        <v>1</v>
      </c>
      <c r="D6">
        <v>0.12</v>
      </c>
    </row>
    <row r="7" spans="1:4" x14ac:dyDescent="0.3">
      <c r="A7" s="6" t="s">
        <v>7</v>
      </c>
      <c r="B7" s="7"/>
      <c r="C7" s="7"/>
      <c r="D7" s="6">
        <f>SUM(D3:D6)</f>
        <v>0.45866999999999997</v>
      </c>
    </row>
    <row r="9" spans="1:4" x14ac:dyDescent="0.3">
      <c r="A9" t="s">
        <v>9</v>
      </c>
      <c r="B9" s="1">
        <v>13</v>
      </c>
      <c r="C9" s="1">
        <f>100-B9</f>
        <v>87</v>
      </c>
    </row>
    <row r="10" spans="1:4" x14ac:dyDescent="0.3">
      <c r="A10" t="s">
        <v>10</v>
      </c>
      <c r="B10" s="1">
        <v>89</v>
      </c>
      <c r="C10" s="1">
        <v>8.5000000000000006E-3</v>
      </c>
      <c r="D10">
        <f>+B10*C10</f>
        <v>0.75650000000000006</v>
      </c>
    </row>
    <row r="11" spans="1:4" x14ac:dyDescent="0.3">
      <c r="A11" t="s">
        <v>11</v>
      </c>
      <c r="D11">
        <v>3.52</v>
      </c>
    </row>
    <row r="12" spans="1:4" x14ac:dyDescent="0.3">
      <c r="A12" s="6" t="s">
        <v>12</v>
      </c>
      <c r="B12" s="7"/>
      <c r="C12" s="7"/>
      <c r="D12" s="6">
        <f>100/((B9/D10)+(C9/D11))</f>
        <v>2.3866171336897439</v>
      </c>
    </row>
    <row r="14" spans="1:4" ht="15" thickBot="1" x14ac:dyDescent="0.35">
      <c r="A14" s="8" t="s">
        <v>13</v>
      </c>
      <c r="B14" s="9"/>
      <c r="C14" s="9"/>
      <c r="D14" s="8">
        <f>+D7+D12</f>
        <v>2.8452871336897441</v>
      </c>
    </row>
    <row r="15" spans="1:4" ht="15" thickTop="1" x14ac:dyDescent="0.3">
      <c r="A15" t="s">
        <v>14</v>
      </c>
      <c r="D15">
        <f>+D14*5.678</f>
        <v>16.155540345090365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110" zoomScaleNormal="110" workbookViewId="0">
      <selection activeCell="C14" sqref="C14"/>
    </sheetView>
  </sheetViews>
  <sheetFormatPr defaultRowHeight="14.4" x14ac:dyDescent="0.3"/>
  <cols>
    <col min="1" max="1" width="44.21875" customWidth="1"/>
    <col min="2" max="2" width="8.88671875" style="1"/>
    <col min="3" max="3" width="10" style="1" bestFit="1" customWidth="1"/>
  </cols>
  <sheetData>
    <row r="1" spans="1:5" x14ac:dyDescent="0.3">
      <c r="B1" s="4" t="s">
        <v>3</v>
      </c>
      <c r="C1" s="4" t="s">
        <v>2</v>
      </c>
      <c r="D1" s="5" t="s">
        <v>10</v>
      </c>
      <c r="E1" s="5" t="s">
        <v>11</v>
      </c>
    </row>
    <row r="2" spans="1:5" x14ac:dyDescent="0.3">
      <c r="A2" s="3" t="s">
        <v>20</v>
      </c>
    </row>
    <row r="3" spans="1:5" s="10" customFormat="1" x14ac:dyDescent="0.3">
      <c r="A3" s="10" t="s">
        <v>21</v>
      </c>
      <c r="B3" s="11"/>
      <c r="C3" s="11"/>
      <c r="D3" s="10">
        <v>0.03</v>
      </c>
      <c r="E3" s="10">
        <v>0.03</v>
      </c>
    </row>
    <row r="4" spans="1:5" s="10" customFormat="1" x14ac:dyDescent="0.3">
      <c r="A4" s="10" t="s">
        <v>22</v>
      </c>
      <c r="B4" s="11"/>
      <c r="C4" s="11"/>
      <c r="D4" s="10">
        <v>7.0000000000000007E-2</v>
      </c>
      <c r="E4" s="10">
        <v>7.0000000000000007E-2</v>
      </c>
    </row>
    <row r="5" spans="1:5" s="10" customFormat="1" x14ac:dyDescent="0.3">
      <c r="A5" s="10" t="s">
        <v>23</v>
      </c>
      <c r="B5" s="11">
        <v>25</v>
      </c>
      <c r="C5" s="11"/>
      <c r="D5" s="10">
        <v>0.18</v>
      </c>
      <c r="E5" s="10">
        <v>0.18</v>
      </c>
    </row>
    <row r="6" spans="1:5" s="10" customFormat="1" x14ac:dyDescent="0.3">
      <c r="A6" s="10" t="s">
        <v>24</v>
      </c>
      <c r="B6" s="11">
        <v>38</v>
      </c>
      <c r="C6" s="11">
        <v>3.5000000000000003E-2</v>
      </c>
      <c r="D6" s="10">
        <f>+B6*C6</f>
        <v>1.33</v>
      </c>
      <c r="E6" s="10">
        <f>+B6*C6</f>
        <v>1.33</v>
      </c>
    </row>
    <row r="7" spans="1:5" x14ac:dyDescent="0.3">
      <c r="A7" t="s">
        <v>25</v>
      </c>
      <c r="B7" s="1">
        <v>152</v>
      </c>
      <c r="C7" s="1">
        <v>1.6099999999999998E-5</v>
      </c>
      <c r="D7">
        <f>+B7*C7</f>
        <v>2.4471999999999996E-3</v>
      </c>
    </row>
    <row r="8" spans="1:5" x14ac:dyDescent="0.3">
      <c r="A8" t="s">
        <v>26</v>
      </c>
      <c r="E8">
        <v>3.52</v>
      </c>
    </row>
    <row r="9" spans="1:5" x14ac:dyDescent="0.3">
      <c r="A9" t="s">
        <v>17</v>
      </c>
      <c r="B9" s="1">
        <v>12.7</v>
      </c>
      <c r="C9" s="1">
        <v>6.1000000000000004E-3</v>
      </c>
      <c r="D9">
        <f>+B9*C9</f>
        <v>7.7469999999999997E-2</v>
      </c>
      <c r="E9">
        <f>+B9*C9</f>
        <v>7.7469999999999997E-2</v>
      </c>
    </row>
    <row r="10" spans="1:5" x14ac:dyDescent="0.3">
      <c r="A10" t="s">
        <v>1</v>
      </c>
      <c r="D10">
        <v>0.12</v>
      </c>
      <c r="E10">
        <v>0.12</v>
      </c>
    </row>
    <row r="11" spans="1:5" x14ac:dyDescent="0.3">
      <c r="A11" s="6" t="s">
        <v>29</v>
      </c>
      <c r="B11" s="7"/>
      <c r="C11" s="7"/>
      <c r="D11" s="6">
        <f>SUM(D3:D10)</f>
        <v>1.8099172000000001</v>
      </c>
      <c r="E11" s="6">
        <f>SUM(E3:E10)</f>
        <v>5.3274699999999999</v>
      </c>
    </row>
    <row r="13" spans="1:5" x14ac:dyDescent="0.3">
      <c r="A13" t="s">
        <v>9</v>
      </c>
      <c r="B13" s="1">
        <v>0.77</v>
      </c>
      <c r="C13" s="1">
        <f>100-B13</f>
        <v>99.23</v>
      </c>
    </row>
    <row r="14" spans="1:5" x14ac:dyDescent="0.3">
      <c r="A14" s="20" t="s">
        <v>20</v>
      </c>
      <c r="B14" s="21"/>
      <c r="C14" s="21"/>
      <c r="D14" s="20">
        <f>100/((B13/D11)+(C13/E11))</f>
        <v>5.2489206402218702</v>
      </c>
    </row>
    <row r="15" spans="1:5" x14ac:dyDescent="0.3">
      <c r="A15" s="12"/>
      <c r="B15" s="13"/>
      <c r="C15" s="13"/>
      <c r="D15" s="12"/>
    </row>
    <row r="16" spans="1:5" x14ac:dyDescent="0.3">
      <c r="A16" s="12" t="s">
        <v>27</v>
      </c>
      <c r="B16" s="13"/>
      <c r="C16" s="13"/>
      <c r="D16" s="12"/>
    </row>
    <row r="17" spans="1:5" s="10" customFormat="1" x14ac:dyDescent="0.3">
      <c r="A17" s="17" t="s">
        <v>25</v>
      </c>
      <c r="B17" s="15">
        <f>+B7</f>
        <v>152</v>
      </c>
      <c r="C17" s="15">
        <f>+C7</f>
        <v>1.6099999999999998E-5</v>
      </c>
      <c r="D17" s="14">
        <f>+B17*C17</f>
        <v>2.4471999999999996E-3</v>
      </c>
    </row>
    <row r="18" spans="1:5" s="10" customFormat="1" x14ac:dyDescent="0.3">
      <c r="A18" s="17" t="s">
        <v>28</v>
      </c>
      <c r="B18" s="15">
        <v>152</v>
      </c>
      <c r="C18" s="15"/>
      <c r="D18" s="14"/>
      <c r="E18" s="10">
        <v>3.52</v>
      </c>
    </row>
    <row r="19" spans="1:5" s="10" customFormat="1" x14ac:dyDescent="0.3">
      <c r="A19" s="18" t="s">
        <v>29</v>
      </c>
      <c r="B19" s="19"/>
      <c r="C19" s="19"/>
      <c r="D19" s="6">
        <f>SUM(D17:D18)</f>
        <v>2.4471999999999996E-3</v>
      </c>
      <c r="E19" s="6">
        <f>SUM(E17:E18)</f>
        <v>3.52</v>
      </c>
    </row>
    <row r="20" spans="1:5" s="10" customFormat="1" x14ac:dyDescent="0.3">
      <c r="A20" s="14"/>
      <c r="B20" s="15"/>
      <c r="C20" s="15"/>
      <c r="D20" s="14"/>
    </row>
    <row r="21" spans="1:5" x14ac:dyDescent="0.3">
      <c r="A21" t="s">
        <v>9</v>
      </c>
      <c r="B21" s="1">
        <f>+B13</f>
        <v>0.77</v>
      </c>
      <c r="C21" s="1">
        <f>+C13</f>
        <v>99.23</v>
      </c>
    </row>
    <row r="22" spans="1:5" x14ac:dyDescent="0.3">
      <c r="A22" s="20" t="s">
        <v>27</v>
      </c>
      <c r="B22" s="21"/>
      <c r="C22" s="21"/>
      <c r="D22" s="20">
        <f>100/((B21/D19)+(C21/E19))</f>
        <v>0.29168495180866794</v>
      </c>
    </row>
    <row r="23" spans="1:5" x14ac:dyDescent="0.3">
      <c r="A23" s="12"/>
      <c r="B23" s="13"/>
      <c r="C23" s="13"/>
      <c r="D23" s="12"/>
    </row>
    <row r="24" spans="1:5" s="10" customFormat="1" x14ac:dyDescent="0.3">
      <c r="A24" s="12" t="s">
        <v>30</v>
      </c>
      <c r="B24" s="15"/>
      <c r="C24" s="15"/>
      <c r="D24" s="14"/>
    </row>
    <row r="25" spans="1:5" s="10" customFormat="1" x14ac:dyDescent="0.3">
      <c r="A25" s="10" t="s">
        <v>21</v>
      </c>
      <c r="B25" s="11"/>
      <c r="C25" s="11"/>
      <c r="D25" s="10">
        <v>0.03</v>
      </c>
      <c r="E25" s="14"/>
    </row>
    <row r="26" spans="1:5" s="10" customFormat="1" x14ac:dyDescent="0.3">
      <c r="A26" s="10" t="s">
        <v>22</v>
      </c>
      <c r="B26" s="11"/>
      <c r="C26" s="11"/>
      <c r="D26" s="10">
        <v>7.0000000000000007E-2</v>
      </c>
      <c r="E26" s="14"/>
    </row>
    <row r="27" spans="1:5" s="10" customFormat="1" x14ac:dyDescent="0.3">
      <c r="A27" s="10" t="s">
        <v>23</v>
      </c>
      <c r="B27" s="11">
        <v>25</v>
      </c>
      <c r="C27" s="11"/>
      <c r="D27" s="10">
        <v>0.18</v>
      </c>
      <c r="E27" s="14"/>
    </row>
    <row r="28" spans="1:5" s="10" customFormat="1" x14ac:dyDescent="0.3">
      <c r="A28" s="10" t="s">
        <v>24</v>
      </c>
      <c r="B28" s="11">
        <v>38</v>
      </c>
      <c r="C28" s="11">
        <v>3.5000000000000003E-2</v>
      </c>
      <c r="D28" s="10">
        <f>+B28*C28</f>
        <v>1.33</v>
      </c>
      <c r="E28" s="14"/>
    </row>
    <row r="29" spans="1:5" x14ac:dyDescent="0.3">
      <c r="A29" t="s">
        <v>27</v>
      </c>
      <c r="D29">
        <f>+D22</f>
        <v>0.29168495180866794</v>
      </c>
      <c r="E29" s="22"/>
    </row>
    <row r="30" spans="1:5" x14ac:dyDescent="0.3">
      <c r="A30" t="s">
        <v>31</v>
      </c>
      <c r="D30">
        <v>0</v>
      </c>
      <c r="E30" s="22"/>
    </row>
    <row r="31" spans="1:5" x14ac:dyDescent="0.3">
      <c r="A31" t="s">
        <v>17</v>
      </c>
      <c r="B31" s="1">
        <v>12.7</v>
      </c>
      <c r="C31" s="1">
        <v>6.1000000000000004E-3</v>
      </c>
      <c r="D31">
        <f>+B31*C31</f>
        <v>7.7469999999999997E-2</v>
      </c>
      <c r="E31" s="22"/>
    </row>
    <row r="32" spans="1:5" x14ac:dyDescent="0.3">
      <c r="A32" t="s">
        <v>1</v>
      </c>
      <c r="D32">
        <v>0.12</v>
      </c>
      <c r="E32" s="22"/>
    </row>
    <row r="33" spans="1:5" x14ac:dyDescent="0.3">
      <c r="A33" s="6" t="s">
        <v>32</v>
      </c>
      <c r="B33" s="7"/>
      <c r="C33" s="7"/>
      <c r="D33" s="6">
        <f>SUM(D25:D32)</f>
        <v>2.0991549518086678</v>
      </c>
      <c r="E33" s="12"/>
    </row>
    <row r="34" spans="1:5" s="10" customFormat="1" x14ac:dyDescent="0.3">
      <c r="A34" s="14"/>
      <c r="B34" s="15"/>
      <c r="C34" s="15"/>
      <c r="D34" s="14"/>
      <c r="E34" s="14"/>
    </row>
    <row r="35" spans="1:5" s="10" customFormat="1" x14ac:dyDescent="0.3">
      <c r="A35" s="16" t="s">
        <v>35</v>
      </c>
      <c r="B35" s="15"/>
      <c r="C35" s="15"/>
      <c r="D35" s="14"/>
      <c r="E35" s="14"/>
    </row>
    <row r="36" spans="1:5" s="10" customFormat="1" x14ac:dyDescent="0.3">
      <c r="A36" s="23" t="s">
        <v>33</v>
      </c>
      <c r="B36" s="15">
        <v>0.4</v>
      </c>
      <c r="C36" s="15"/>
      <c r="D36" s="14"/>
      <c r="E36" s="14"/>
    </row>
    <row r="37" spans="1:5" s="10" customFormat="1" x14ac:dyDescent="0.3">
      <c r="A37" s="23" t="s">
        <v>34</v>
      </c>
      <c r="B37" s="15">
        <v>0.6</v>
      </c>
      <c r="C37" s="15"/>
      <c r="D37" s="14"/>
      <c r="E37" s="14"/>
    </row>
    <row r="38" spans="1:5" s="10" customFormat="1" x14ac:dyDescent="0.3">
      <c r="A38" s="14"/>
      <c r="B38" s="15"/>
      <c r="C38" s="15"/>
      <c r="D38" s="14"/>
      <c r="E38" s="14"/>
    </row>
    <row r="39" spans="1:5" ht="15" thickBot="1" x14ac:dyDescent="0.35">
      <c r="A39" s="8" t="s">
        <v>13</v>
      </c>
      <c r="B39" s="9"/>
      <c r="C39" s="9"/>
      <c r="D39" s="8">
        <f>+B36*D14+B37*D33</f>
        <v>3.3590612271739486</v>
      </c>
    </row>
    <row r="40" spans="1:5" ht="15" thickTop="1" x14ac:dyDescent="0.3">
      <c r="A40" t="s">
        <v>14</v>
      </c>
      <c r="D40">
        <f>+D39*5.678</f>
        <v>19.07274964789368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C14" sqref="C14"/>
    </sheetView>
  </sheetViews>
  <sheetFormatPr defaultRowHeight="14.4" x14ac:dyDescent="0.3"/>
  <cols>
    <col min="1" max="1" width="44.21875" customWidth="1"/>
    <col min="2" max="2" width="8.88671875" style="1"/>
    <col min="3" max="3" width="10" style="1" bestFit="1" customWidth="1"/>
  </cols>
  <sheetData>
    <row r="1" spans="1:5" x14ac:dyDescent="0.3">
      <c r="B1" s="4" t="s">
        <v>3</v>
      </c>
      <c r="C1" s="4" t="s">
        <v>2</v>
      </c>
      <c r="D1" s="5" t="s">
        <v>10</v>
      </c>
      <c r="E1" s="5" t="s">
        <v>11</v>
      </c>
    </row>
    <row r="2" spans="1:5" x14ac:dyDescent="0.3">
      <c r="A2" s="3" t="s">
        <v>20</v>
      </c>
    </row>
    <row r="3" spans="1:5" s="10" customFormat="1" x14ac:dyDescent="0.3">
      <c r="A3" s="10" t="s">
        <v>21</v>
      </c>
      <c r="B3" s="11"/>
      <c r="C3" s="11"/>
      <c r="D3" s="10">
        <v>0.03</v>
      </c>
      <c r="E3" s="10">
        <v>0.03</v>
      </c>
    </row>
    <row r="4" spans="1:5" s="10" customFormat="1" x14ac:dyDescent="0.3">
      <c r="A4" s="10" t="s">
        <v>22</v>
      </c>
      <c r="B4" s="11"/>
      <c r="C4" s="11"/>
      <c r="D4" s="10">
        <v>7.0000000000000007E-2</v>
      </c>
      <c r="E4" s="10">
        <v>7.0000000000000007E-2</v>
      </c>
    </row>
    <row r="5" spans="1:5" s="10" customFormat="1" x14ac:dyDescent="0.3">
      <c r="A5" s="10" t="s">
        <v>23</v>
      </c>
      <c r="B5" s="11">
        <v>25</v>
      </c>
      <c r="C5" s="11"/>
      <c r="D5" s="10">
        <v>0.18</v>
      </c>
      <c r="E5" s="10">
        <v>0.18</v>
      </c>
    </row>
    <row r="6" spans="1:5" s="10" customFormat="1" x14ac:dyDescent="0.3">
      <c r="A6" s="10" t="s">
        <v>24</v>
      </c>
      <c r="B6" s="11">
        <v>38</v>
      </c>
      <c r="C6" s="11">
        <v>3.5000000000000003E-2</v>
      </c>
      <c r="D6" s="10">
        <f>+B6*C6</f>
        <v>1.33</v>
      </c>
      <c r="E6" s="10">
        <f>+B6*C6</f>
        <v>1.33</v>
      </c>
    </row>
    <row r="7" spans="1:5" x14ac:dyDescent="0.3">
      <c r="A7" t="s">
        <v>25</v>
      </c>
      <c r="B7" s="1">
        <v>152</v>
      </c>
      <c r="C7" s="1">
        <v>1.6099999999999998E-5</v>
      </c>
      <c r="D7">
        <f>+B7*C7</f>
        <v>2.4471999999999996E-3</v>
      </c>
    </row>
    <row r="8" spans="1:5" x14ac:dyDescent="0.3">
      <c r="A8" t="s">
        <v>26</v>
      </c>
      <c r="E8">
        <v>3.52</v>
      </c>
    </row>
    <row r="9" spans="1:5" x14ac:dyDescent="0.3">
      <c r="A9" t="s">
        <v>17</v>
      </c>
      <c r="B9" s="1">
        <v>12.7</v>
      </c>
      <c r="C9" s="1">
        <v>6.1000000000000004E-3</v>
      </c>
      <c r="D9">
        <f>+B9*C9</f>
        <v>7.7469999999999997E-2</v>
      </c>
      <c r="E9">
        <f>+B9*C9</f>
        <v>7.7469999999999997E-2</v>
      </c>
    </row>
    <row r="10" spans="1:5" x14ac:dyDescent="0.3">
      <c r="A10" t="s">
        <v>1</v>
      </c>
      <c r="D10">
        <v>0.12</v>
      </c>
      <c r="E10">
        <v>0.12</v>
      </c>
    </row>
    <row r="11" spans="1:5" x14ac:dyDescent="0.3">
      <c r="A11" s="6" t="s">
        <v>29</v>
      </c>
      <c r="B11" s="7"/>
      <c r="C11" s="7"/>
      <c r="D11" s="6">
        <f>SUM(D3:D10)</f>
        <v>1.8099172000000001</v>
      </c>
      <c r="E11" s="6">
        <f>SUM(E3:E10)</f>
        <v>5.3274699999999999</v>
      </c>
    </row>
    <row r="13" spans="1:5" x14ac:dyDescent="0.3">
      <c r="A13" t="s">
        <v>9</v>
      </c>
      <c r="B13" s="1">
        <v>0.77</v>
      </c>
      <c r="C13" s="1">
        <f>100-B13</f>
        <v>99.23</v>
      </c>
    </row>
    <row r="14" spans="1:5" x14ac:dyDescent="0.3">
      <c r="A14" s="20" t="s">
        <v>20</v>
      </c>
      <c r="B14" s="21"/>
      <c r="C14" s="21"/>
      <c r="D14" s="20">
        <f>100/((B13/D11)+(C13/E11))</f>
        <v>5.2489206402218702</v>
      </c>
    </row>
    <row r="15" spans="1:5" x14ac:dyDescent="0.3">
      <c r="A15" s="12"/>
      <c r="B15" s="13"/>
      <c r="C15" s="13"/>
      <c r="D15" s="12"/>
    </row>
    <row r="16" spans="1:5" x14ac:dyDescent="0.3">
      <c r="A16" s="12" t="s">
        <v>27</v>
      </c>
      <c r="B16" s="13"/>
      <c r="C16" s="13"/>
      <c r="D16" s="12"/>
    </row>
    <row r="17" spans="1:5" s="10" customFormat="1" x14ac:dyDescent="0.3">
      <c r="A17" s="17" t="s">
        <v>25</v>
      </c>
      <c r="B17" s="15">
        <f>+B7</f>
        <v>152</v>
      </c>
      <c r="C17" s="15">
        <f>+C7</f>
        <v>1.6099999999999998E-5</v>
      </c>
      <c r="D17" s="14">
        <f>+B17*C17</f>
        <v>2.4471999999999996E-3</v>
      </c>
    </row>
    <row r="18" spans="1:5" s="10" customFormat="1" x14ac:dyDescent="0.3">
      <c r="A18" s="17" t="s">
        <v>28</v>
      </c>
      <c r="B18" s="15">
        <v>152</v>
      </c>
      <c r="C18" s="15"/>
      <c r="D18" s="14"/>
      <c r="E18" s="10">
        <v>3.52</v>
      </c>
    </row>
    <row r="19" spans="1:5" s="10" customFormat="1" x14ac:dyDescent="0.3">
      <c r="A19" s="18" t="s">
        <v>29</v>
      </c>
      <c r="B19" s="19"/>
      <c r="C19" s="19"/>
      <c r="D19" s="6">
        <f>SUM(D17:D18)</f>
        <v>2.4471999999999996E-3</v>
      </c>
      <c r="E19" s="6">
        <f>SUM(E17:E18)</f>
        <v>3.52</v>
      </c>
    </row>
    <row r="20" spans="1:5" s="10" customFormat="1" x14ac:dyDescent="0.3">
      <c r="A20" s="14"/>
      <c r="B20" s="15"/>
      <c r="C20" s="15"/>
      <c r="D20" s="14"/>
    </row>
    <row r="21" spans="1:5" x14ac:dyDescent="0.3">
      <c r="A21" t="s">
        <v>9</v>
      </c>
      <c r="B21" s="1">
        <f>+B13</f>
        <v>0.77</v>
      </c>
      <c r="C21" s="1">
        <f>+C13</f>
        <v>99.23</v>
      </c>
    </row>
    <row r="22" spans="1:5" x14ac:dyDescent="0.3">
      <c r="A22" s="20" t="s">
        <v>27</v>
      </c>
      <c r="B22" s="21"/>
      <c r="C22" s="21"/>
      <c r="D22" s="20">
        <f>100/((B21/D19)+(C21/E19))</f>
        <v>0.29168495180866794</v>
      </c>
    </row>
    <row r="23" spans="1:5" x14ac:dyDescent="0.3">
      <c r="A23" s="12"/>
      <c r="B23" s="13"/>
      <c r="C23" s="13"/>
      <c r="D23" s="12"/>
    </row>
    <row r="24" spans="1:5" s="10" customFormat="1" x14ac:dyDescent="0.3">
      <c r="A24" s="12" t="s">
        <v>30</v>
      </c>
      <c r="B24" s="15"/>
      <c r="C24" s="15"/>
      <c r="D24" s="14"/>
    </row>
    <row r="25" spans="1:5" s="10" customFormat="1" x14ac:dyDescent="0.3">
      <c r="A25" s="10" t="s">
        <v>21</v>
      </c>
      <c r="B25" s="11"/>
      <c r="C25" s="11"/>
      <c r="D25" s="10">
        <v>0.03</v>
      </c>
      <c r="E25" s="14"/>
    </row>
    <row r="26" spans="1:5" s="10" customFormat="1" x14ac:dyDescent="0.3">
      <c r="A26" s="10" t="s">
        <v>22</v>
      </c>
      <c r="B26" s="11"/>
      <c r="C26" s="11"/>
      <c r="D26" s="10">
        <v>7.0000000000000007E-2</v>
      </c>
      <c r="E26" s="14"/>
    </row>
    <row r="27" spans="1:5" s="10" customFormat="1" x14ac:dyDescent="0.3">
      <c r="A27" s="10" t="s">
        <v>23</v>
      </c>
      <c r="B27" s="11">
        <v>25</v>
      </c>
      <c r="C27" s="11"/>
      <c r="D27" s="10">
        <v>0.18</v>
      </c>
      <c r="E27" s="14"/>
    </row>
    <row r="28" spans="1:5" s="10" customFormat="1" x14ac:dyDescent="0.3">
      <c r="A28" s="10" t="s">
        <v>24</v>
      </c>
      <c r="B28" s="11">
        <v>38</v>
      </c>
      <c r="C28" s="11">
        <v>3.5000000000000003E-2</v>
      </c>
      <c r="D28" s="10">
        <f>+B28*C28</f>
        <v>1.33</v>
      </c>
      <c r="E28" s="14"/>
    </row>
    <row r="29" spans="1:5" x14ac:dyDescent="0.3">
      <c r="A29" t="s">
        <v>27</v>
      </c>
      <c r="D29">
        <f>+D22</f>
        <v>0.29168495180866794</v>
      </c>
      <c r="E29" s="22"/>
    </row>
    <row r="30" spans="1:5" x14ac:dyDescent="0.3">
      <c r="A30" t="s">
        <v>31</v>
      </c>
      <c r="D30">
        <v>0</v>
      </c>
      <c r="E30" s="22"/>
    </row>
    <row r="31" spans="1:5" x14ac:dyDescent="0.3">
      <c r="A31" t="s">
        <v>17</v>
      </c>
      <c r="B31" s="1">
        <v>12.7</v>
      </c>
      <c r="C31" s="1">
        <v>6.1000000000000004E-3</v>
      </c>
      <c r="D31">
        <f>+B31*C31</f>
        <v>7.7469999999999997E-2</v>
      </c>
      <c r="E31" s="22"/>
    </row>
    <row r="32" spans="1:5" x14ac:dyDescent="0.3">
      <c r="A32" t="s">
        <v>1</v>
      </c>
      <c r="D32">
        <v>0.12</v>
      </c>
      <c r="E32" s="22"/>
    </row>
    <row r="33" spans="1:5" x14ac:dyDescent="0.3">
      <c r="A33" s="6" t="s">
        <v>32</v>
      </c>
      <c r="B33" s="7"/>
      <c r="C33" s="7"/>
      <c r="D33" s="6">
        <f>SUM(D25:D32)</f>
        <v>2.0991549518086678</v>
      </c>
      <c r="E33" s="12"/>
    </row>
    <row r="34" spans="1:5" s="10" customFormat="1" x14ac:dyDescent="0.3">
      <c r="A34" s="14"/>
      <c r="B34" s="15"/>
      <c r="C34" s="15"/>
      <c r="D34" s="14"/>
      <c r="E34" s="14"/>
    </row>
    <row r="35" spans="1:5" s="10" customFormat="1" x14ac:dyDescent="0.3">
      <c r="A35" s="16" t="s">
        <v>35</v>
      </c>
      <c r="B35" s="15"/>
      <c r="C35" s="15"/>
      <c r="D35" s="14"/>
      <c r="E35" s="14"/>
    </row>
    <row r="36" spans="1:5" s="10" customFormat="1" x14ac:dyDescent="0.3">
      <c r="A36" s="23" t="s">
        <v>33</v>
      </c>
      <c r="B36" s="15">
        <v>0.4</v>
      </c>
      <c r="C36" s="15"/>
      <c r="D36" s="14"/>
      <c r="E36" s="14"/>
    </row>
    <row r="37" spans="1:5" s="10" customFormat="1" x14ac:dyDescent="0.3">
      <c r="A37" s="23" t="s">
        <v>34</v>
      </c>
      <c r="B37" s="15">
        <v>0.6</v>
      </c>
      <c r="C37" s="15"/>
      <c r="D37" s="14"/>
      <c r="E37" s="14"/>
    </row>
    <row r="38" spans="1:5" s="10" customFormat="1" x14ac:dyDescent="0.3">
      <c r="A38" s="14"/>
      <c r="B38" s="15"/>
      <c r="C38" s="15"/>
      <c r="D38" s="14"/>
      <c r="E38" s="14"/>
    </row>
    <row r="39" spans="1:5" ht="15" thickBot="1" x14ac:dyDescent="0.35">
      <c r="A39" s="8" t="s">
        <v>13</v>
      </c>
      <c r="B39" s="9"/>
      <c r="C39" s="9"/>
      <c r="D39" s="8">
        <f>+B36*D14+B37*D33</f>
        <v>3.3590612271739486</v>
      </c>
    </row>
    <row r="40" spans="1:5" ht="15" thickTop="1" x14ac:dyDescent="0.3">
      <c r="A40" t="s">
        <v>14</v>
      </c>
      <c r="D40">
        <f>+D39*5.678</f>
        <v>19.07274964789368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C13" sqref="C13"/>
    </sheetView>
  </sheetViews>
  <sheetFormatPr defaultRowHeight="14.4" x14ac:dyDescent="0.3"/>
  <cols>
    <col min="1" max="1" width="44.21875" customWidth="1"/>
    <col min="2" max="3" width="8.88671875" style="1"/>
  </cols>
  <sheetData>
    <row r="1" spans="1:4" x14ac:dyDescent="0.3">
      <c r="B1" s="4" t="s">
        <v>3</v>
      </c>
      <c r="C1" s="4" t="s">
        <v>2</v>
      </c>
      <c r="D1" s="5" t="s">
        <v>4</v>
      </c>
    </row>
    <row r="2" spans="1:4" x14ac:dyDescent="0.3">
      <c r="A2" s="3" t="s">
        <v>8</v>
      </c>
    </row>
    <row r="3" spans="1:4" x14ac:dyDescent="0.3">
      <c r="A3" t="s">
        <v>0</v>
      </c>
      <c r="D3">
        <v>0.03</v>
      </c>
    </row>
    <row r="4" spans="1:4" x14ac:dyDescent="0.3">
      <c r="A4" t="s">
        <v>36</v>
      </c>
      <c r="D4">
        <v>0.11</v>
      </c>
    </row>
    <row r="5" spans="1:4" x14ac:dyDescent="0.3">
      <c r="A5" t="s">
        <v>15</v>
      </c>
      <c r="C5" s="1">
        <v>8.9999999999999998E-4</v>
      </c>
      <c r="D5">
        <f>+B5*C5</f>
        <v>0</v>
      </c>
    </row>
    <row r="6" spans="1:4" x14ac:dyDescent="0.3">
      <c r="A6" t="s">
        <v>37</v>
      </c>
      <c r="B6" s="1">
        <v>38</v>
      </c>
      <c r="C6" s="1">
        <v>3.4000000000000002E-2</v>
      </c>
      <c r="D6">
        <f>+B6*C6</f>
        <v>1.292</v>
      </c>
    </row>
    <row r="7" spans="1:4" x14ac:dyDescent="0.3">
      <c r="A7" t="s">
        <v>16</v>
      </c>
      <c r="B7" s="1">
        <v>11</v>
      </c>
      <c r="D7">
        <v>0.108</v>
      </c>
    </row>
    <row r="8" spans="1:4" x14ac:dyDescent="0.3">
      <c r="A8" t="s">
        <v>17</v>
      </c>
      <c r="B8" s="1">
        <v>12.7</v>
      </c>
      <c r="C8" s="1">
        <v>6.1000000000000004E-3</v>
      </c>
      <c r="D8">
        <f>+B8*C8</f>
        <v>7.7469999999999997E-2</v>
      </c>
    </row>
    <row r="9" spans="1:4" x14ac:dyDescent="0.3">
      <c r="A9" t="s">
        <v>1</v>
      </c>
      <c r="D9">
        <v>0.12</v>
      </c>
    </row>
    <row r="10" spans="1:4" x14ac:dyDescent="0.3">
      <c r="A10" s="6" t="s">
        <v>7</v>
      </c>
      <c r="B10" s="7"/>
      <c r="C10" s="7"/>
      <c r="D10" s="6">
        <f>SUM(D3:D9)</f>
        <v>1.7374700000000001</v>
      </c>
    </row>
    <row r="12" spans="1:4" x14ac:dyDescent="0.3">
      <c r="A12" t="s">
        <v>9</v>
      </c>
      <c r="B12" s="1">
        <v>20</v>
      </c>
      <c r="C12" s="1">
        <f>100-B12</f>
        <v>80</v>
      </c>
    </row>
    <row r="13" spans="1:4" x14ac:dyDescent="0.3">
      <c r="A13" t="s">
        <v>10</v>
      </c>
      <c r="B13" s="1">
        <v>140</v>
      </c>
      <c r="C13" s="1">
        <v>8.5000000000000006E-3</v>
      </c>
      <c r="D13">
        <f>+B13*C13</f>
        <v>1.1900000000000002</v>
      </c>
    </row>
    <row r="14" spans="1:4" x14ac:dyDescent="0.3">
      <c r="A14" t="s">
        <v>11</v>
      </c>
      <c r="D14">
        <v>3.87</v>
      </c>
    </row>
    <row r="15" spans="1:4" x14ac:dyDescent="0.3">
      <c r="A15" s="6" t="s">
        <v>12</v>
      </c>
      <c r="B15" s="7"/>
      <c r="C15" s="7"/>
      <c r="D15" s="6">
        <f>100/((B12/D13)+(C12/D14))</f>
        <v>2.6681923522595596</v>
      </c>
    </row>
    <row r="17" spans="1:4" ht="15" thickBot="1" x14ac:dyDescent="0.35">
      <c r="A17" s="8" t="s">
        <v>13</v>
      </c>
      <c r="B17" s="9"/>
      <c r="C17" s="9"/>
      <c r="D17" s="8">
        <f>+D10+D15</f>
        <v>4.4056623522595597</v>
      </c>
    </row>
    <row r="18" spans="1:4" ht="15" thickTop="1" x14ac:dyDescent="0.3">
      <c r="A18" t="s">
        <v>14</v>
      </c>
      <c r="D18">
        <f>+D17*5.678</f>
        <v>25.01535083612978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E6" sqref="E6"/>
    </sheetView>
  </sheetViews>
  <sheetFormatPr defaultRowHeight="14.4" x14ac:dyDescent="0.3"/>
  <cols>
    <col min="1" max="1" width="23" customWidth="1"/>
    <col min="2" max="2" width="8.88671875" style="2"/>
    <col min="3" max="3" width="13.6640625" style="2" customWidth="1"/>
    <col min="4" max="4" width="8.88671875" style="2"/>
    <col min="5" max="5" width="12.88671875" style="2" customWidth="1"/>
    <col min="6" max="6" width="8.88671875" style="2"/>
  </cols>
  <sheetData>
    <row r="1" spans="1:6" s="3" customFormat="1" x14ac:dyDescent="0.3">
      <c r="B1" s="24"/>
      <c r="C1" s="32" t="s">
        <v>45</v>
      </c>
      <c r="D1" s="32"/>
      <c r="E1" s="32" t="s">
        <v>46</v>
      </c>
      <c r="F1" s="32"/>
    </row>
    <row r="2" spans="1:6" s="3" customFormat="1" x14ac:dyDescent="0.3">
      <c r="A2" s="3" t="s">
        <v>38</v>
      </c>
      <c r="B2" s="24" t="s">
        <v>39</v>
      </c>
      <c r="C2" s="24" t="s">
        <v>41</v>
      </c>
      <c r="D2" s="24" t="s">
        <v>43</v>
      </c>
      <c r="E2" s="24" t="s">
        <v>47</v>
      </c>
      <c r="F2" s="24" t="s">
        <v>43</v>
      </c>
    </row>
    <row r="3" spans="1:6" s="3" customFormat="1" x14ac:dyDescent="0.3">
      <c r="A3" s="25"/>
      <c r="B3" s="26" t="s">
        <v>40</v>
      </c>
      <c r="C3" s="26" t="s">
        <v>42</v>
      </c>
      <c r="D3" s="26" t="s">
        <v>44</v>
      </c>
      <c r="E3" s="26" t="s">
        <v>42</v>
      </c>
      <c r="F3" s="26" t="s">
        <v>44</v>
      </c>
    </row>
    <row r="4" spans="1:6" x14ac:dyDescent="0.3">
      <c r="A4" t="s">
        <v>52</v>
      </c>
      <c r="B4" s="2">
        <v>140</v>
      </c>
      <c r="C4" s="2">
        <v>2.8</v>
      </c>
      <c r="D4" s="2">
        <f>+B4/C4</f>
        <v>50</v>
      </c>
      <c r="E4" s="2">
        <v>2.71</v>
      </c>
      <c r="F4" s="2">
        <f>+B4/E4</f>
        <v>51.660516605166052</v>
      </c>
    </row>
    <row r="5" spans="1:6" x14ac:dyDescent="0.3">
      <c r="A5" t="s">
        <v>51</v>
      </c>
      <c r="B5" s="2">
        <v>150</v>
      </c>
      <c r="C5" s="2">
        <v>8.5</v>
      </c>
      <c r="D5" s="2">
        <f>+B5/C5</f>
        <v>17.647058823529413</v>
      </c>
      <c r="E5" s="2">
        <v>9.3800000000000008</v>
      </c>
      <c r="F5" s="2">
        <f>+B5/E5</f>
        <v>15.991471215351812</v>
      </c>
    </row>
    <row r="6" spans="1:6" x14ac:dyDescent="0.3">
      <c r="A6" s="16" t="s">
        <v>48</v>
      </c>
      <c r="D6" s="27">
        <f>SUM(D4:D5)</f>
        <v>67.64705882352942</v>
      </c>
      <c r="F6" s="27">
        <f>SUM(F4:F5)</f>
        <v>67.65198782051786</v>
      </c>
    </row>
    <row r="8" spans="1:6" x14ac:dyDescent="0.3">
      <c r="A8" t="s">
        <v>49</v>
      </c>
      <c r="D8" s="2">
        <f>+F6</f>
        <v>67.65198782051786</v>
      </c>
      <c r="E8" s="2">
        <f>-D6</f>
        <v>-67.64705882352942</v>
      </c>
      <c r="F8" s="2">
        <f>SUM(D8:E8)</f>
        <v>4.9289969884398488E-3</v>
      </c>
    </row>
    <row r="10" spans="1:6" x14ac:dyDescent="0.3">
      <c r="A10" t="s">
        <v>50</v>
      </c>
      <c r="D10" s="2">
        <f>+F5</f>
        <v>15.991471215351812</v>
      </c>
      <c r="E10" s="2">
        <f>-F8</f>
        <v>-4.9289969884398488E-3</v>
      </c>
      <c r="F10" s="2">
        <f>SUM(D10:E10)</f>
        <v>15.986542218363372</v>
      </c>
    </row>
    <row r="12" spans="1:6" x14ac:dyDescent="0.3">
      <c r="A12" t="s">
        <v>53</v>
      </c>
      <c r="D12" s="2">
        <f>+F10</f>
        <v>15.986542218363372</v>
      </c>
      <c r="E12" s="2">
        <f>+F4</f>
        <v>51.660516605166052</v>
      </c>
      <c r="F12" s="2">
        <f>SUM(D12:E12)</f>
        <v>67.64705882352942</v>
      </c>
    </row>
    <row r="14" spans="1:6" ht="15" thickBot="1" x14ac:dyDescent="0.35">
      <c r="A14" t="s">
        <v>54</v>
      </c>
      <c r="B14" s="28">
        <f>+B5</f>
        <v>150</v>
      </c>
      <c r="C14" s="2">
        <f>+B14/B15</f>
        <v>9.3828920570264689</v>
      </c>
      <c r="D14" s="2">
        <f>+C14*5.678</f>
        <v>53.276061099796287</v>
      </c>
    </row>
    <row r="15" spans="1:6" x14ac:dyDescent="0.3">
      <c r="B15" s="2">
        <f>+F10</f>
        <v>15.986542218363372</v>
      </c>
    </row>
  </sheetData>
  <mergeCells count="2">
    <mergeCell ref="C1:D1"/>
    <mergeCell ref="E1:F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A30" sqref="A30"/>
    </sheetView>
  </sheetViews>
  <sheetFormatPr defaultRowHeight="14.4" x14ac:dyDescent="0.3"/>
  <cols>
    <col min="1" max="1" width="33.88671875" customWidth="1"/>
  </cols>
  <sheetData>
    <row r="1" spans="1:4" x14ac:dyDescent="0.3">
      <c r="A1" t="s">
        <v>56</v>
      </c>
    </row>
    <row r="2" spans="1:4" x14ac:dyDescent="0.3">
      <c r="A2" t="s">
        <v>0</v>
      </c>
      <c r="D2">
        <v>0.03</v>
      </c>
    </row>
    <row r="3" spans="1:4" x14ac:dyDescent="0.3">
      <c r="A3" t="s">
        <v>36</v>
      </c>
    </row>
    <row r="4" spans="1:4" x14ac:dyDescent="0.3">
      <c r="A4" t="s">
        <v>67</v>
      </c>
      <c r="B4">
        <v>15</v>
      </c>
      <c r="C4">
        <v>8.9999999999999998E-4</v>
      </c>
      <c r="D4">
        <f>+B4*C4</f>
        <v>1.35E-2</v>
      </c>
    </row>
    <row r="5" spans="1:4" x14ac:dyDescent="0.3">
      <c r="A5" t="s">
        <v>57</v>
      </c>
      <c r="B5">
        <v>38</v>
      </c>
      <c r="C5">
        <v>3.4000000000000002E-2</v>
      </c>
      <c r="D5">
        <f>+B5*C5</f>
        <v>1.292</v>
      </c>
    </row>
    <row r="6" spans="1:4" x14ac:dyDescent="0.3">
      <c r="A6" t="s">
        <v>16</v>
      </c>
      <c r="B6">
        <v>11</v>
      </c>
      <c r="D6">
        <v>0.108</v>
      </c>
    </row>
    <row r="7" spans="1:4" x14ac:dyDescent="0.3">
      <c r="A7" s="6" t="s">
        <v>61</v>
      </c>
      <c r="B7" s="6"/>
      <c r="C7" s="6"/>
      <c r="D7" s="6">
        <f>SUM(D2:D6)</f>
        <v>1.4435000000000002</v>
      </c>
    </row>
    <row r="9" spans="1:4" x14ac:dyDescent="0.3">
      <c r="A9" t="s">
        <v>55</v>
      </c>
    </row>
    <row r="10" spans="1:4" x14ac:dyDescent="0.3">
      <c r="A10" t="s">
        <v>58</v>
      </c>
      <c r="B10" s="30" t="s">
        <v>63</v>
      </c>
      <c r="D10">
        <v>3.34</v>
      </c>
    </row>
    <row r="11" spans="1:4" x14ac:dyDescent="0.3">
      <c r="A11" t="s">
        <v>59</v>
      </c>
      <c r="B11">
        <v>12.7</v>
      </c>
      <c r="C11">
        <v>6.1000000000000004E-3</v>
      </c>
      <c r="D11">
        <f>+B11*C11</f>
        <v>7.7469999999999997E-2</v>
      </c>
    </row>
    <row r="12" spans="1:4" x14ac:dyDescent="0.3">
      <c r="A12" t="s">
        <v>60</v>
      </c>
      <c r="D12">
        <v>0.12</v>
      </c>
    </row>
    <row r="13" spans="1:4" x14ac:dyDescent="0.3">
      <c r="A13" s="6" t="s">
        <v>62</v>
      </c>
      <c r="B13" s="6"/>
      <c r="C13" s="6"/>
      <c r="D13" s="6">
        <f>SUM(D10:D12)</f>
        <v>3.5374699999999999</v>
      </c>
    </row>
    <row r="15" spans="1:4" ht="15" thickBot="1" x14ac:dyDescent="0.35">
      <c r="A15" t="s">
        <v>64</v>
      </c>
      <c r="B15" s="29">
        <f>+D7</f>
        <v>1.4435000000000002</v>
      </c>
      <c r="D15">
        <f>+B15/B16</f>
        <v>0.40805999768195922</v>
      </c>
    </row>
    <row r="16" spans="1:4" x14ac:dyDescent="0.3">
      <c r="B16">
        <f>+D13</f>
        <v>3.5374699999999999</v>
      </c>
    </row>
    <row r="18" spans="1:4" x14ac:dyDescent="0.3">
      <c r="A18" t="s">
        <v>68</v>
      </c>
    </row>
    <row r="19" spans="1:4" x14ac:dyDescent="0.3">
      <c r="A19" t="s">
        <v>69</v>
      </c>
      <c r="B19">
        <v>0.3</v>
      </c>
    </row>
    <row r="20" spans="1:4" x14ac:dyDescent="0.3">
      <c r="A20" t="s">
        <v>65</v>
      </c>
      <c r="B20">
        <f>+B19*D13</f>
        <v>1.0612409999999999</v>
      </c>
    </row>
    <row r="22" spans="1:4" x14ac:dyDescent="0.3">
      <c r="A22" t="s">
        <v>56</v>
      </c>
    </row>
    <row r="23" spans="1:4" x14ac:dyDescent="0.3">
      <c r="A23" t="s">
        <v>0</v>
      </c>
      <c r="D23">
        <v>0.03</v>
      </c>
    </row>
    <row r="24" spans="1:4" x14ac:dyDescent="0.3">
      <c r="A24" t="s">
        <v>15</v>
      </c>
      <c r="B24">
        <v>15</v>
      </c>
      <c r="C24">
        <v>8.9999999999999998E-4</v>
      </c>
      <c r="D24">
        <f>+B24*C24</f>
        <v>1.35E-2</v>
      </c>
    </row>
    <row r="25" spans="1:4" x14ac:dyDescent="0.3">
      <c r="A25" t="s">
        <v>16</v>
      </c>
      <c r="B25">
        <v>11</v>
      </c>
      <c r="D25">
        <v>0.108</v>
      </c>
    </row>
    <row r="26" spans="1:4" x14ac:dyDescent="0.3">
      <c r="A26" s="6" t="s">
        <v>66</v>
      </c>
      <c r="B26" s="6"/>
      <c r="C26" s="6"/>
      <c r="D26" s="6">
        <f>SUM(D23:D25)</f>
        <v>0.1515</v>
      </c>
    </row>
    <row r="28" spans="1:4" x14ac:dyDescent="0.3">
      <c r="A28" t="s">
        <v>70</v>
      </c>
      <c r="D28">
        <f>+B20-D26</f>
        <v>0.90974099999999991</v>
      </c>
    </row>
    <row r="29" spans="1:4" x14ac:dyDescent="0.3">
      <c r="A29" t="s">
        <v>71</v>
      </c>
      <c r="D29">
        <f>+D28/C5</f>
        <v>26.757088235294113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="140" zoomScaleNormal="140" workbookViewId="0">
      <selection activeCell="C13" sqref="C13"/>
    </sheetView>
  </sheetViews>
  <sheetFormatPr defaultRowHeight="14.4" x14ac:dyDescent="0.3"/>
  <cols>
    <col min="1" max="1" width="44.21875" customWidth="1"/>
    <col min="2" max="3" width="8.88671875" style="1"/>
  </cols>
  <sheetData>
    <row r="1" spans="1:4" x14ac:dyDescent="0.3">
      <c r="B1" s="4" t="s">
        <v>3</v>
      </c>
      <c r="C1" s="4" t="s">
        <v>2</v>
      </c>
      <c r="D1" s="5" t="s">
        <v>4</v>
      </c>
    </row>
    <row r="2" spans="1:4" x14ac:dyDescent="0.3">
      <c r="A2" s="3" t="s">
        <v>8</v>
      </c>
    </row>
    <row r="3" spans="1:4" x14ac:dyDescent="0.3">
      <c r="A3" t="s">
        <v>0</v>
      </c>
      <c r="D3">
        <v>0.03</v>
      </c>
    </row>
    <row r="4" spans="1:4" x14ac:dyDescent="0.3">
      <c r="A4" t="s">
        <v>36</v>
      </c>
    </row>
    <row r="5" spans="1:4" x14ac:dyDescent="0.3">
      <c r="A5" t="s">
        <v>15</v>
      </c>
      <c r="B5" s="1">
        <v>15</v>
      </c>
      <c r="C5" s="1">
        <v>8.9999999999999998E-4</v>
      </c>
      <c r="D5">
        <f>+B5*C5</f>
        <v>1.35E-2</v>
      </c>
    </row>
    <row r="6" spans="1:4" x14ac:dyDescent="0.3">
      <c r="A6" t="s">
        <v>37</v>
      </c>
      <c r="C6" s="1">
        <v>3.4000000000000002E-2</v>
      </c>
      <c r="D6">
        <f>+B6*C6</f>
        <v>0</v>
      </c>
    </row>
    <row r="7" spans="1:4" x14ac:dyDescent="0.3">
      <c r="A7" t="s">
        <v>16</v>
      </c>
      <c r="B7" s="1">
        <v>11</v>
      </c>
      <c r="D7">
        <v>0.108</v>
      </c>
    </row>
    <row r="8" spans="1:4" x14ac:dyDescent="0.3">
      <c r="A8" t="s">
        <v>17</v>
      </c>
      <c r="B8" s="1">
        <v>12.7</v>
      </c>
      <c r="C8" s="1">
        <v>6.1000000000000004E-3</v>
      </c>
      <c r="D8">
        <f>+B8*C8</f>
        <v>7.7469999999999997E-2</v>
      </c>
    </row>
    <row r="9" spans="1:4" x14ac:dyDescent="0.3">
      <c r="A9" t="s">
        <v>1</v>
      </c>
      <c r="D9">
        <v>0.12</v>
      </c>
    </row>
    <row r="10" spans="1:4" x14ac:dyDescent="0.3">
      <c r="A10" s="6" t="s">
        <v>7</v>
      </c>
      <c r="B10" s="7"/>
      <c r="C10" s="7"/>
      <c r="D10" s="6">
        <f>SUM(D3:D9)</f>
        <v>0.34897</v>
      </c>
    </row>
    <row r="12" spans="1:4" x14ac:dyDescent="0.3">
      <c r="A12" t="s">
        <v>9</v>
      </c>
      <c r="B12" s="1">
        <v>23</v>
      </c>
      <c r="C12" s="1">
        <f>100-B12</f>
        <v>77</v>
      </c>
    </row>
    <row r="13" spans="1:4" x14ac:dyDescent="0.3">
      <c r="A13" t="s">
        <v>10</v>
      </c>
      <c r="B13" s="1">
        <v>140</v>
      </c>
      <c r="C13" s="1">
        <v>8.5000000000000006E-3</v>
      </c>
      <c r="D13">
        <f>+B13*C13</f>
        <v>1.1900000000000002</v>
      </c>
    </row>
    <row r="14" spans="1:4" x14ac:dyDescent="0.3">
      <c r="A14" t="s">
        <v>11</v>
      </c>
      <c r="D14">
        <v>3.34</v>
      </c>
    </row>
    <row r="15" spans="1:4" x14ac:dyDescent="0.3">
      <c r="A15" s="6" t="s">
        <v>12</v>
      </c>
      <c r="B15" s="7"/>
      <c r="C15" s="7"/>
      <c r="D15" s="6">
        <f>100/((B12/D13)+(C12/D14))</f>
        <v>2.3595132086672606</v>
      </c>
    </row>
    <row r="17" spans="1:4" ht="15" thickBot="1" x14ac:dyDescent="0.35">
      <c r="A17" s="8" t="s">
        <v>13</v>
      </c>
      <c r="B17" s="9"/>
      <c r="C17" s="9"/>
      <c r="D17" s="8">
        <f>+D10+D15</f>
        <v>2.7084832086672606</v>
      </c>
    </row>
    <row r="18" spans="1:4" ht="15" thickTop="1" x14ac:dyDescent="0.3">
      <c r="A18" t="s">
        <v>14</v>
      </c>
      <c r="D18">
        <f>+D17*5.678</f>
        <v>15.378767658812706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="90" zoomScaleNormal="90" workbookViewId="0">
      <selection activeCell="C12" sqref="C12"/>
    </sheetView>
  </sheetViews>
  <sheetFormatPr defaultRowHeight="14.4" x14ac:dyDescent="0.3"/>
  <cols>
    <col min="1" max="1" width="44.21875" customWidth="1"/>
    <col min="2" max="3" width="8.88671875" style="1"/>
  </cols>
  <sheetData>
    <row r="1" spans="1:4" x14ac:dyDescent="0.3">
      <c r="B1" s="4" t="s">
        <v>3</v>
      </c>
      <c r="C1" s="4" t="s">
        <v>2</v>
      </c>
      <c r="D1" s="5" t="s">
        <v>4</v>
      </c>
    </row>
    <row r="2" spans="1:4" x14ac:dyDescent="0.3">
      <c r="A2" s="3" t="s">
        <v>8</v>
      </c>
    </row>
    <row r="3" spans="1:4" x14ac:dyDescent="0.3">
      <c r="A3" t="s">
        <v>0</v>
      </c>
      <c r="D3">
        <v>0.03</v>
      </c>
    </row>
    <row r="4" spans="1:4" x14ac:dyDescent="0.3">
      <c r="A4" t="s">
        <v>36</v>
      </c>
    </row>
    <row r="5" spans="1:4" x14ac:dyDescent="0.3">
      <c r="A5" t="s">
        <v>15</v>
      </c>
      <c r="B5" s="1">
        <v>15</v>
      </c>
      <c r="C5" s="1">
        <v>8.9999999999999998E-4</v>
      </c>
      <c r="D5">
        <f>+B5*C5</f>
        <v>1.35E-2</v>
      </c>
    </row>
    <row r="6" spans="1:4" x14ac:dyDescent="0.3">
      <c r="A6" t="s">
        <v>37</v>
      </c>
      <c r="C6" s="1">
        <v>3.4000000000000002E-2</v>
      </c>
      <c r="D6">
        <f>+B6*C6</f>
        <v>0</v>
      </c>
    </row>
    <row r="7" spans="1:4" x14ac:dyDescent="0.3">
      <c r="A7" t="s">
        <v>16</v>
      </c>
      <c r="B7" s="1">
        <v>11</v>
      </c>
      <c r="D7">
        <v>0.108</v>
      </c>
    </row>
    <row r="8" spans="1:4" x14ac:dyDescent="0.3">
      <c r="A8" t="s">
        <v>17</v>
      </c>
      <c r="B8" s="1">
        <v>12.7</v>
      </c>
      <c r="C8" s="1">
        <v>6.1000000000000004E-3</v>
      </c>
      <c r="D8">
        <f>+B8*C8</f>
        <v>7.7469999999999997E-2</v>
      </c>
    </row>
    <row r="9" spans="1:4" x14ac:dyDescent="0.3">
      <c r="A9" t="s">
        <v>1</v>
      </c>
      <c r="D9">
        <v>0.12</v>
      </c>
    </row>
    <row r="10" spans="1:4" x14ac:dyDescent="0.3">
      <c r="A10" s="6" t="s">
        <v>7</v>
      </c>
      <c r="B10" s="7"/>
      <c r="C10" s="7"/>
      <c r="D10" s="6">
        <f>SUM(D3:D9)</f>
        <v>0.34897</v>
      </c>
    </row>
    <row r="12" spans="1:4" x14ac:dyDescent="0.3">
      <c r="A12" t="s">
        <v>9</v>
      </c>
      <c r="B12" s="1">
        <v>23</v>
      </c>
      <c r="C12" s="1">
        <f>100-B12</f>
        <v>77</v>
      </c>
    </row>
    <row r="13" spans="1:4" x14ac:dyDescent="0.3">
      <c r="A13" t="s">
        <v>10</v>
      </c>
      <c r="B13" s="1">
        <v>140</v>
      </c>
      <c r="C13" s="1">
        <v>8.5000000000000006E-3</v>
      </c>
      <c r="D13">
        <f>+B13*C13</f>
        <v>1.1900000000000002</v>
      </c>
    </row>
    <row r="14" spans="1:4" x14ac:dyDescent="0.3">
      <c r="A14" t="s">
        <v>11</v>
      </c>
      <c r="D14">
        <v>3.34</v>
      </c>
    </row>
    <row r="15" spans="1:4" x14ac:dyDescent="0.3">
      <c r="A15" s="6" t="s">
        <v>12</v>
      </c>
      <c r="B15" s="7"/>
      <c r="C15" s="7"/>
      <c r="D15" s="6">
        <f>100/((B12/D13)+(C12/D14))</f>
        <v>2.3595132086672606</v>
      </c>
    </row>
    <row r="17" spans="1:4" ht="15" thickBot="1" x14ac:dyDescent="0.35">
      <c r="A17" s="8" t="s">
        <v>13</v>
      </c>
      <c r="B17" s="9"/>
      <c r="C17" s="9"/>
      <c r="D17" s="8">
        <f>+D10+D15</f>
        <v>2.7084832086672606</v>
      </c>
    </row>
    <row r="18" spans="1:4" ht="15" thickTop="1" x14ac:dyDescent="0.3">
      <c r="A18" t="s">
        <v>14</v>
      </c>
      <c r="D18">
        <f>+D17*5.678</f>
        <v>15.378767658812706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C13" sqref="C13"/>
    </sheetView>
  </sheetViews>
  <sheetFormatPr defaultRowHeight="14.4" x14ac:dyDescent="0.3"/>
  <cols>
    <col min="1" max="1" width="44.21875" customWidth="1"/>
    <col min="2" max="3" width="8.88671875" style="1"/>
  </cols>
  <sheetData>
    <row r="1" spans="1:4" x14ac:dyDescent="0.3">
      <c r="B1" s="4" t="s">
        <v>3</v>
      </c>
      <c r="C1" s="4" t="s">
        <v>2</v>
      </c>
      <c r="D1" s="5" t="s">
        <v>4</v>
      </c>
    </row>
    <row r="2" spans="1:4" x14ac:dyDescent="0.3">
      <c r="A2" s="3" t="s">
        <v>8</v>
      </c>
    </row>
    <row r="3" spans="1:4" x14ac:dyDescent="0.3">
      <c r="A3" t="s">
        <v>0</v>
      </c>
      <c r="D3">
        <v>0.03</v>
      </c>
    </row>
    <row r="4" spans="1:4" x14ac:dyDescent="0.3">
      <c r="A4" t="s">
        <v>36</v>
      </c>
    </row>
    <row r="5" spans="1:4" x14ac:dyDescent="0.3">
      <c r="A5" t="s">
        <v>15</v>
      </c>
      <c r="B5" s="1">
        <v>15</v>
      </c>
      <c r="C5" s="1">
        <v>8.9999999999999998E-4</v>
      </c>
      <c r="D5">
        <f>+B5*C5</f>
        <v>1.35E-2</v>
      </c>
    </row>
    <row r="6" spans="1:4" x14ac:dyDescent="0.3">
      <c r="A6" t="s">
        <v>37</v>
      </c>
      <c r="C6" s="1">
        <v>3.4000000000000002E-2</v>
      </c>
      <c r="D6">
        <f>+B6*C6</f>
        <v>0</v>
      </c>
    </row>
    <row r="7" spans="1:4" x14ac:dyDescent="0.3">
      <c r="A7" t="s">
        <v>16</v>
      </c>
      <c r="B7" s="1">
        <v>11</v>
      </c>
      <c r="D7">
        <v>0.108</v>
      </c>
    </row>
    <row r="8" spans="1:4" x14ac:dyDescent="0.3">
      <c r="A8" t="s">
        <v>17</v>
      </c>
      <c r="B8" s="1">
        <v>12.7</v>
      </c>
      <c r="C8" s="1">
        <v>6.1000000000000004E-3</v>
      </c>
      <c r="D8">
        <f>+B8*C8</f>
        <v>7.7469999999999997E-2</v>
      </c>
    </row>
    <row r="9" spans="1:4" x14ac:dyDescent="0.3">
      <c r="A9" t="s">
        <v>1</v>
      </c>
      <c r="D9">
        <v>0.12</v>
      </c>
    </row>
    <row r="10" spans="1:4" x14ac:dyDescent="0.3">
      <c r="A10" s="6" t="s">
        <v>7</v>
      </c>
      <c r="B10" s="7"/>
      <c r="C10" s="7"/>
      <c r="D10" s="6">
        <f>SUM(D3:D9)</f>
        <v>0.34897</v>
      </c>
    </row>
    <row r="12" spans="1:4" x14ac:dyDescent="0.3">
      <c r="A12" t="s">
        <v>9</v>
      </c>
      <c r="B12" s="1">
        <v>16</v>
      </c>
      <c r="C12" s="1">
        <f>100-B12</f>
        <v>84</v>
      </c>
    </row>
    <row r="13" spans="1:4" x14ac:dyDescent="0.3">
      <c r="A13" t="s">
        <v>10</v>
      </c>
      <c r="B13" s="1">
        <v>140</v>
      </c>
      <c r="C13" s="1">
        <v>8.5000000000000006E-3</v>
      </c>
      <c r="D13">
        <f>+B13*C13</f>
        <v>1.1900000000000002</v>
      </c>
    </row>
    <row r="14" spans="1:4" x14ac:dyDescent="0.3">
      <c r="A14" t="s">
        <v>11</v>
      </c>
      <c r="D14">
        <v>3.34</v>
      </c>
    </row>
    <row r="15" spans="1:4" x14ac:dyDescent="0.3">
      <c r="A15" s="6" t="s">
        <v>12</v>
      </c>
      <c r="B15" s="7"/>
      <c r="C15" s="7"/>
      <c r="D15" s="6">
        <f>100/((B12/D13)+(C12/D14))</f>
        <v>2.5910039113428947</v>
      </c>
    </row>
    <row r="17" spans="1:4" ht="15" thickBot="1" x14ac:dyDescent="0.35">
      <c r="A17" s="8" t="s">
        <v>13</v>
      </c>
      <c r="B17" s="9"/>
      <c r="C17" s="9"/>
      <c r="D17" s="8">
        <f>+D10+D15</f>
        <v>2.9399739113428947</v>
      </c>
    </row>
    <row r="18" spans="1:4" ht="15" thickTop="1" x14ac:dyDescent="0.3">
      <c r="A18" t="s">
        <v>14</v>
      </c>
      <c r="D18">
        <f>+D17*5.678</f>
        <v>16.693171868604956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C13" sqref="C13"/>
    </sheetView>
  </sheetViews>
  <sheetFormatPr defaultRowHeight="14.4" x14ac:dyDescent="0.3"/>
  <cols>
    <col min="1" max="1" width="44.21875" customWidth="1"/>
    <col min="2" max="3" width="8.88671875" style="1"/>
  </cols>
  <sheetData>
    <row r="1" spans="1:4" x14ac:dyDescent="0.3">
      <c r="B1" s="4" t="s">
        <v>3</v>
      </c>
      <c r="C1" s="4" t="s">
        <v>2</v>
      </c>
      <c r="D1" s="5" t="s">
        <v>4</v>
      </c>
    </row>
    <row r="2" spans="1:4" x14ac:dyDescent="0.3">
      <c r="A2" s="3" t="s">
        <v>8</v>
      </c>
    </row>
    <row r="3" spans="1:4" x14ac:dyDescent="0.3">
      <c r="A3" t="s">
        <v>0</v>
      </c>
      <c r="D3">
        <v>0.03</v>
      </c>
    </row>
    <row r="4" spans="1:4" x14ac:dyDescent="0.3">
      <c r="A4" t="s">
        <v>36</v>
      </c>
    </row>
    <row r="5" spans="1:4" x14ac:dyDescent="0.3">
      <c r="A5" t="s">
        <v>15</v>
      </c>
      <c r="B5" s="1">
        <v>15</v>
      </c>
      <c r="C5" s="1">
        <v>8.9999999999999998E-4</v>
      </c>
      <c r="D5">
        <f>+B5*C5</f>
        <v>1.35E-2</v>
      </c>
    </row>
    <row r="6" spans="1:4" x14ac:dyDescent="0.3">
      <c r="A6" t="s">
        <v>37</v>
      </c>
      <c r="C6" s="1">
        <v>3.4000000000000002E-2</v>
      </c>
      <c r="D6">
        <f>+B6*C6</f>
        <v>0</v>
      </c>
    </row>
    <row r="7" spans="1:4" x14ac:dyDescent="0.3">
      <c r="A7" t="s">
        <v>16</v>
      </c>
      <c r="B7" s="1">
        <v>11</v>
      </c>
      <c r="D7">
        <v>0.108</v>
      </c>
    </row>
    <row r="8" spans="1:4" x14ac:dyDescent="0.3">
      <c r="A8" t="s">
        <v>17</v>
      </c>
      <c r="B8" s="1">
        <v>12.7</v>
      </c>
      <c r="C8" s="1">
        <v>6.1000000000000004E-3</v>
      </c>
      <c r="D8">
        <f>+B8*C8</f>
        <v>7.7469999999999997E-2</v>
      </c>
    </row>
    <row r="9" spans="1:4" x14ac:dyDescent="0.3">
      <c r="A9" t="s">
        <v>1</v>
      </c>
      <c r="D9">
        <v>0.12</v>
      </c>
    </row>
    <row r="10" spans="1:4" x14ac:dyDescent="0.3">
      <c r="A10" s="6" t="s">
        <v>7</v>
      </c>
      <c r="B10" s="7"/>
      <c r="C10" s="7"/>
      <c r="D10" s="6">
        <f>SUM(D3:D9)</f>
        <v>0.34897</v>
      </c>
    </row>
    <row r="12" spans="1:4" x14ac:dyDescent="0.3">
      <c r="A12" t="s">
        <v>9</v>
      </c>
      <c r="B12" s="1">
        <v>24.5</v>
      </c>
      <c r="C12" s="1">
        <f>100-B12</f>
        <v>75.5</v>
      </c>
    </row>
    <row r="13" spans="1:4" x14ac:dyDescent="0.3">
      <c r="A13" t="s">
        <v>10</v>
      </c>
      <c r="B13" s="1">
        <v>140</v>
      </c>
      <c r="C13" s="1">
        <v>8.5000000000000006E-3</v>
      </c>
      <c r="D13">
        <f>+B13*C13</f>
        <v>1.1900000000000002</v>
      </c>
    </row>
    <row r="14" spans="1:4" x14ac:dyDescent="0.3">
      <c r="A14" t="s">
        <v>11</v>
      </c>
      <c r="D14">
        <v>3.34</v>
      </c>
    </row>
    <row r="15" spans="1:4" x14ac:dyDescent="0.3">
      <c r="A15" s="6" t="s">
        <v>12</v>
      </c>
      <c r="B15" s="7"/>
      <c r="C15" s="7"/>
      <c r="D15" s="6">
        <f>100/((B12/D13)+(C12/D14))</f>
        <v>2.3151885830784913</v>
      </c>
    </row>
    <row r="17" spans="1:4" ht="15" thickBot="1" x14ac:dyDescent="0.35">
      <c r="A17" s="8" t="s">
        <v>13</v>
      </c>
      <c r="B17" s="9"/>
      <c r="C17" s="9"/>
      <c r="D17" s="8">
        <f>+D10+D15</f>
        <v>2.6641585830784913</v>
      </c>
    </row>
    <row r="18" spans="1:4" ht="15" thickTop="1" x14ac:dyDescent="0.3">
      <c r="A18" t="s">
        <v>14</v>
      </c>
      <c r="D18">
        <f>+D17*5.678</f>
        <v>15.127092434719673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C13" sqref="C13"/>
    </sheetView>
  </sheetViews>
  <sheetFormatPr defaultRowHeight="14.4" x14ac:dyDescent="0.3"/>
  <cols>
    <col min="1" max="1" width="44.21875" customWidth="1"/>
    <col min="2" max="3" width="8.88671875" style="1"/>
  </cols>
  <sheetData>
    <row r="1" spans="1:4" x14ac:dyDescent="0.3">
      <c r="B1" s="4" t="s">
        <v>3</v>
      </c>
      <c r="C1" s="4" t="s">
        <v>2</v>
      </c>
      <c r="D1" s="5" t="s">
        <v>4</v>
      </c>
    </row>
    <row r="2" spans="1:4" x14ac:dyDescent="0.3">
      <c r="A2" s="3" t="s">
        <v>8</v>
      </c>
    </row>
    <row r="3" spans="1:4" x14ac:dyDescent="0.3">
      <c r="A3" t="s">
        <v>0</v>
      </c>
      <c r="D3">
        <v>0.03</v>
      </c>
    </row>
    <row r="4" spans="1:4" x14ac:dyDescent="0.3">
      <c r="A4" t="s">
        <v>36</v>
      </c>
    </row>
    <row r="5" spans="1:4" x14ac:dyDescent="0.3">
      <c r="A5" t="s">
        <v>15</v>
      </c>
      <c r="B5" s="1">
        <v>15</v>
      </c>
      <c r="C5" s="1">
        <v>8.9999999999999998E-4</v>
      </c>
      <c r="D5">
        <f>+B5*C5</f>
        <v>1.35E-2</v>
      </c>
    </row>
    <row r="6" spans="1:4" x14ac:dyDescent="0.3">
      <c r="A6" t="s">
        <v>37</v>
      </c>
      <c r="C6" s="1">
        <v>3.4000000000000002E-2</v>
      </c>
      <c r="D6">
        <f>+B6*C6</f>
        <v>0</v>
      </c>
    </row>
    <row r="7" spans="1:4" x14ac:dyDescent="0.3">
      <c r="A7" t="s">
        <v>16</v>
      </c>
      <c r="B7" s="1">
        <v>11</v>
      </c>
      <c r="D7">
        <v>0.108</v>
      </c>
    </row>
    <row r="8" spans="1:4" x14ac:dyDescent="0.3">
      <c r="A8" t="s">
        <v>17</v>
      </c>
      <c r="B8" s="1">
        <v>12.7</v>
      </c>
      <c r="C8" s="1">
        <v>6.1000000000000004E-3</v>
      </c>
      <c r="D8">
        <f>+B8*C8</f>
        <v>7.7469999999999997E-2</v>
      </c>
    </row>
    <row r="9" spans="1:4" x14ac:dyDescent="0.3">
      <c r="A9" t="s">
        <v>1</v>
      </c>
      <c r="D9">
        <v>0.12</v>
      </c>
    </row>
    <row r="10" spans="1:4" x14ac:dyDescent="0.3">
      <c r="A10" s="6" t="s">
        <v>7</v>
      </c>
      <c r="B10" s="7"/>
      <c r="C10" s="7"/>
      <c r="D10" s="6">
        <f>SUM(D3:D9)</f>
        <v>0.34897</v>
      </c>
    </row>
    <row r="12" spans="1:4" x14ac:dyDescent="0.3">
      <c r="A12" t="s">
        <v>9</v>
      </c>
      <c r="B12" s="1">
        <v>23</v>
      </c>
      <c r="C12" s="1">
        <f>100-B12</f>
        <v>77</v>
      </c>
    </row>
    <row r="13" spans="1:4" x14ac:dyDescent="0.3">
      <c r="A13" t="s">
        <v>10</v>
      </c>
      <c r="B13" s="1">
        <v>140</v>
      </c>
      <c r="C13" s="1">
        <v>8.5000000000000006E-3</v>
      </c>
      <c r="D13">
        <f>+B13*C13</f>
        <v>1.1900000000000002</v>
      </c>
    </row>
    <row r="14" spans="1:4" x14ac:dyDescent="0.3">
      <c r="A14" t="s">
        <v>11</v>
      </c>
      <c r="D14">
        <v>3.34</v>
      </c>
    </row>
    <row r="15" spans="1:4" x14ac:dyDescent="0.3">
      <c r="A15" s="6" t="s">
        <v>12</v>
      </c>
      <c r="B15" s="7"/>
      <c r="C15" s="7"/>
      <c r="D15" s="6">
        <f>100/((B12/D13)+(C12/D14))</f>
        <v>2.3595132086672606</v>
      </c>
    </row>
    <row r="17" spans="1:4" ht="15" thickBot="1" x14ac:dyDescent="0.35">
      <c r="A17" s="8" t="s">
        <v>13</v>
      </c>
      <c r="B17" s="9"/>
      <c r="C17" s="9"/>
      <c r="D17" s="8">
        <f>+D10+D15</f>
        <v>2.7084832086672606</v>
      </c>
    </row>
    <row r="18" spans="1:4" ht="15" thickTop="1" x14ac:dyDescent="0.3">
      <c r="A18" t="s">
        <v>14</v>
      </c>
      <c r="D18">
        <f>+D17*5.678</f>
        <v>15.378767658812706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="120" zoomScaleNormal="120" workbookViewId="0">
      <selection activeCell="C10" sqref="C10"/>
    </sheetView>
  </sheetViews>
  <sheetFormatPr defaultRowHeight="14.4" x14ac:dyDescent="0.3"/>
  <cols>
    <col min="1" max="1" width="44.21875" customWidth="1"/>
    <col min="2" max="3" width="8.88671875" style="1"/>
  </cols>
  <sheetData>
    <row r="1" spans="1:4" x14ac:dyDescent="0.3">
      <c r="B1" s="4" t="s">
        <v>3</v>
      </c>
      <c r="C1" s="4" t="s">
        <v>2</v>
      </c>
      <c r="D1" s="5" t="s">
        <v>4</v>
      </c>
    </row>
    <row r="2" spans="1:4" x14ac:dyDescent="0.3">
      <c r="A2" s="3" t="s">
        <v>8</v>
      </c>
    </row>
    <row r="3" spans="1:4" x14ac:dyDescent="0.3">
      <c r="A3" t="s">
        <v>0</v>
      </c>
      <c r="D3">
        <v>0.03</v>
      </c>
    </row>
    <row r="4" spans="1:4" x14ac:dyDescent="0.3">
      <c r="A4" t="s">
        <v>5</v>
      </c>
      <c r="B4" s="1">
        <v>292</v>
      </c>
      <c r="C4" s="1">
        <v>2.5000000000000001E-2</v>
      </c>
      <c r="D4">
        <f>+B4*C4</f>
        <v>7.3000000000000007</v>
      </c>
    </row>
    <row r="5" spans="1:4" x14ac:dyDescent="0.3">
      <c r="A5" t="s">
        <v>6</v>
      </c>
      <c r="B5" s="1">
        <v>15.9</v>
      </c>
      <c r="C5" s="1">
        <v>6.1000000000000004E-3</v>
      </c>
      <c r="D5">
        <f>+B5*C5</f>
        <v>9.6990000000000007E-2</v>
      </c>
    </row>
    <row r="6" spans="1:4" x14ac:dyDescent="0.3">
      <c r="A6" t="s">
        <v>1</v>
      </c>
      <c r="D6">
        <v>0.11</v>
      </c>
    </row>
    <row r="7" spans="1:4" x14ac:dyDescent="0.3">
      <c r="A7" s="6" t="s">
        <v>7</v>
      </c>
      <c r="B7" s="7"/>
      <c r="C7" s="7"/>
      <c r="D7" s="6">
        <f>SUM(D3:D6)</f>
        <v>7.5369900000000012</v>
      </c>
    </row>
    <row r="9" spans="1:4" x14ac:dyDescent="0.3">
      <c r="A9" t="s">
        <v>9</v>
      </c>
      <c r="B9" s="1">
        <v>7</v>
      </c>
      <c r="C9" s="1">
        <f>100-B9</f>
        <v>93</v>
      </c>
    </row>
    <row r="10" spans="1:4" x14ac:dyDescent="0.3">
      <c r="A10" t="s">
        <v>10</v>
      </c>
      <c r="B10" s="1">
        <v>89</v>
      </c>
      <c r="C10" s="1">
        <v>8.5000000000000006E-3</v>
      </c>
      <c r="D10">
        <f>+B10*C10</f>
        <v>0.75650000000000006</v>
      </c>
    </row>
    <row r="11" spans="1:4" x14ac:dyDescent="0.3">
      <c r="A11" t="s">
        <v>11</v>
      </c>
      <c r="B11" s="1">
        <v>89</v>
      </c>
      <c r="C11" s="1">
        <v>2.5000000000000001E-2</v>
      </c>
      <c r="D11">
        <f>+B11*C11</f>
        <v>2.2250000000000001</v>
      </c>
    </row>
    <row r="12" spans="1:4" x14ac:dyDescent="0.3">
      <c r="A12" s="6" t="s">
        <v>12</v>
      </c>
      <c r="B12" s="7"/>
      <c r="C12" s="7"/>
      <c r="D12" s="6">
        <f>100/((B9/D10)+(C9/D11))</f>
        <v>1.958829621957535</v>
      </c>
    </row>
    <row r="14" spans="1:4" ht="15" thickBot="1" x14ac:dyDescent="0.35">
      <c r="A14" s="8" t="s">
        <v>13</v>
      </c>
      <c r="B14" s="9"/>
      <c r="C14" s="9"/>
      <c r="D14" s="8">
        <f>+D7+D12</f>
        <v>9.495819621957537</v>
      </c>
    </row>
    <row r="15" spans="1:4" ht="15" thickTop="1" x14ac:dyDescent="0.3">
      <c r="A15" t="s">
        <v>14</v>
      </c>
      <c r="D15">
        <f>+D14*5.678</f>
        <v>53.917263813474896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10" sqref="C10"/>
    </sheetView>
  </sheetViews>
  <sheetFormatPr defaultRowHeight="14.4" x14ac:dyDescent="0.3"/>
  <cols>
    <col min="1" max="1" width="44.21875" customWidth="1"/>
    <col min="2" max="3" width="8.88671875" style="1"/>
  </cols>
  <sheetData>
    <row r="1" spans="1:4" x14ac:dyDescent="0.3">
      <c r="B1" s="4" t="s">
        <v>3</v>
      </c>
      <c r="C1" s="4" t="s">
        <v>2</v>
      </c>
      <c r="D1" s="5" t="s">
        <v>4</v>
      </c>
    </row>
    <row r="2" spans="1:4" x14ac:dyDescent="0.3">
      <c r="A2" s="3" t="s">
        <v>8</v>
      </c>
    </row>
    <row r="3" spans="1:4" x14ac:dyDescent="0.3">
      <c r="A3" t="s">
        <v>0</v>
      </c>
      <c r="D3">
        <v>0.03</v>
      </c>
    </row>
    <row r="4" spans="1:4" x14ac:dyDescent="0.3">
      <c r="A4" t="s">
        <v>5</v>
      </c>
      <c r="B4" s="1">
        <v>292</v>
      </c>
      <c r="C4" s="1">
        <v>2.5000000000000001E-2</v>
      </c>
      <c r="D4" s="31">
        <f>+B4*C4</f>
        <v>7.3000000000000007</v>
      </c>
    </row>
    <row r="5" spans="1:4" x14ac:dyDescent="0.3">
      <c r="A5" t="s">
        <v>6</v>
      </c>
      <c r="B5" s="1">
        <v>15.9</v>
      </c>
      <c r="C5" s="1">
        <v>6.1000000000000004E-3</v>
      </c>
      <c r="D5">
        <f>+B5*C5</f>
        <v>9.6990000000000007E-2</v>
      </c>
    </row>
    <row r="6" spans="1:4" x14ac:dyDescent="0.3">
      <c r="A6" t="s">
        <v>1</v>
      </c>
      <c r="D6">
        <v>0.11</v>
      </c>
    </row>
    <row r="7" spans="1:4" x14ac:dyDescent="0.3">
      <c r="A7" s="6" t="s">
        <v>7</v>
      </c>
      <c r="B7" s="7"/>
      <c r="C7" s="7"/>
      <c r="D7" s="6">
        <f>SUM(D3:D6)</f>
        <v>7.5369900000000012</v>
      </c>
    </row>
    <row r="9" spans="1:4" x14ac:dyDescent="0.3">
      <c r="A9" t="s">
        <v>9</v>
      </c>
      <c r="B9" s="1">
        <v>11</v>
      </c>
      <c r="C9" s="1">
        <f>100-B9</f>
        <v>89</v>
      </c>
    </row>
    <row r="10" spans="1:4" x14ac:dyDescent="0.3">
      <c r="A10" t="s">
        <v>10</v>
      </c>
      <c r="B10" s="1">
        <v>89</v>
      </c>
      <c r="C10" s="1">
        <v>8.5000000000000006E-3</v>
      </c>
      <c r="D10">
        <f>+B10*C10</f>
        <v>0.75650000000000006</v>
      </c>
    </row>
    <row r="11" spans="1:4" x14ac:dyDescent="0.3">
      <c r="A11" t="s">
        <v>11</v>
      </c>
      <c r="B11" s="1">
        <v>89</v>
      </c>
      <c r="C11" s="1">
        <v>2.5000000000000001E-2</v>
      </c>
      <c r="D11">
        <f>+B11*C11</f>
        <v>2.2250000000000001</v>
      </c>
    </row>
    <row r="12" spans="1:4" x14ac:dyDescent="0.3">
      <c r="A12" s="6" t="s">
        <v>12</v>
      </c>
      <c r="B12" s="7"/>
      <c r="C12" s="7"/>
      <c r="D12" s="6">
        <f>100/((B9/D10)+(C9/D11))</f>
        <v>1.8334949103247697</v>
      </c>
    </row>
    <row r="14" spans="1:4" ht="15" thickBot="1" x14ac:dyDescent="0.35">
      <c r="A14" s="8" t="s">
        <v>13</v>
      </c>
      <c r="B14" s="9"/>
      <c r="C14" s="9"/>
      <c r="D14" s="8">
        <f>+D7+D12</f>
        <v>9.3704849103247714</v>
      </c>
    </row>
    <row r="15" spans="1:4" ht="15" thickTop="1" x14ac:dyDescent="0.3">
      <c r="A15" t="s">
        <v>14</v>
      </c>
      <c r="D15">
        <f>+D14*5.678</f>
        <v>53.20561332082405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10" sqref="C10"/>
    </sheetView>
  </sheetViews>
  <sheetFormatPr defaultRowHeight="14.4" x14ac:dyDescent="0.3"/>
  <cols>
    <col min="1" max="1" width="44.21875" customWidth="1"/>
    <col min="2" max="3" width="8.88671875" style="1"/>
  </cols>
  <sheetData>
    <row r="1" spans="1:4" x14ac:dyDescent="0.3">
      <c r="B1" s="4" t="s">
        <v>3</v>
      </c>
      <c r="C1" s="4" t="s">
        <v>2</v>
      </c>
      <c r="D1" s="5" t="s">
        <v>4</v>
      </c>
    </row>
    <row r="2" spans="1:4" x14ac:dyDescent="0.3">
      <c r="A2" s="3" t="s">
        <v>8</v>
      </c>
    </row>
    <row r="3" spans="1:4" x14ac:dyDescent="0.3">
      <c r="A3" t="s">
        <v>0</v>
      </c>
      <c r="D3">
        <v>0.03</v>
      </c>
    </row>
    <row r="4" spans="1:4" x14ac:dyDescent="0.3">
      <c r="A4" t="s">
        <v>5</v>
      </c>
      <c r="B4" s="1">
        <v>292</v>
      </c>
      <c r="C4" s="1">
        <v>2.5000000000000001E-2</v>
      </c>
      <c r="D4" s="31">
        <f>+B4*C4</f>
        <v>7.3000000000000007</v>
      </c>
    </row>
    <row r="5" spans="1:4" x14ac:dyDescent="0.3">
      <c r="A5" t="s">
        <v>6</v>
      </c>
      <c r="B5" s="1">
        <v>15.9</v>
      </c>
      <c r="C5" s="1">
        <v>6.1000000000000004E-3</v>
      </c>
      <c r="D5">
        <f>+B5*C5</f>
        <v>9.6990000000000007E-2</v>
      </c>
    </row>
    <row r="6" spans="1:4" x14ac:dyDescent="0.3">
      <c r="A6" t="s">
        <v>1</v>
      </c>
      <c r="D6">
        <v>0.11</v>
      </c>
    </row>
    <row r="7" spans="1:4" x14ac:dyDescent="0.3">
      <c r="A7" s="6" t="s">
        <v>7</v>
      </c>
      <c r="B7" s="7"/>
      <c r="C7" s="7"/>
      <c r="D7" s="6">
        <f>SUM(D3:D6)</f>
        <v>7.5369900000000012</v>
      </c>
    </row>
    <row r="9" spans="1:4" x14ac:dyDescent="0.3">
      <c r="A9" t="s">
        <v>9</v>
      </c>
      <c r="B9" s="1">
        <v>7</v>
      </c>
      <c r="C9" s="1">
        <f>100-B9</f>
        <v>93</v>
      </c>
    </row>
    <row r="10" spans="1:4" x14ac:dyDescent="0.3">
      <c r="A10" t="s">
        <v>10</v>
      </c>
      <c r="B10" s="1">
        <v>89</v>
      </c>
      <c r="C10" s="1">
        <v>8.5000000000000006E-3</v>
      </c>
      <c r="D10">
        <f>+B10*C10</f>
        <v>0.75650000000000006</v>
      </c>
    </row>
    <row r="11" spans="1:4" x14ac:dyDescent="0.3">
      <c r="A11" t="s">
        <v>11</v>
      </c>
      <c r="B11" s="1">
        <v>89</v>
      </c>
      <c r="C11" s="1">
        <v>2.5000000000000001E-2</v>
      </c>
      <c r="D11">
        <f>+B11*C11</f>
        <v>2.2250000000000001</v>
      </c>
    </row>
    <row r="12" spans="1:4" x14ac:dyDescent="0.3">
      <c r="A12" s="6" t="s">
        <v>12</v>
      </c>
      <c r="B12" s="7"/>
      <c r="C12" s="7"/>
      <c r="D12" s="6">
        <f>100/((B9/D10)+(C9/D11))</f>
        <v>1.958829621957535</v>
      </c>
    </row>
    <row r="14" spans="1:4" ht="15" thickBot="1" x14ac:dyDescent="0.35">
      <c r="A14" s="8" t="s">
        <v>13</v>
      </c>
      <c r="B14" s="9"/>
      <c r="C14" s="9"/>
      <c r="D14" s="8">
        <f>+D7+D12</f>
        <v>9.495819621957537</v>
      </c>
    </row>
    <row r="15" spans="1:4" ht="15" thickTop="1" x14ac:dyDescent="0.3">
      <c r="A15" t="s">
        <v>14</v>
      </c>
      <c r="D15">
        <f>+D14*5.678</f>
        <v>53.917263813474896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Walls</vt:lpstr>
      <vt:lpstr>Example 1</vt:lpstr>
      <vt:lpstr>Example 2</vt:lpstr>
      <vt:lpstr>Example 3</vt:lpstr>
      <vt:lpstr>Tall Wall #1</vt:lpstr>
      <vt:lpstr>Tall Wall #2</vt:lpstr>
      <vt:lpstr>Attics</vt:lpstr>
      <vt:lpstr>Example 4</vt:lpstr>
      <vt:lpstr>Example 5</vt:lpstr>
      <vt:lpstr>Basement Walls</vt:lpstr>
      <vt:lpstr>Example 6</vt:lpstr>
      <vt:lpstr>Example 7</vt:lpstr>
      <vt:lpstr>Steel Stud Wall</vt:lpstr>
      <vt:lpstr>Example 8</vt:lpstr>
      <vt:lpstr>Review Question #1</vt:lpstr>
      <vt:lpstr>Opaque Trade Offs</vt:lpstr>
      <vt:lpstr>Cavity Ratios (9.25.5.2)</vt:lpstr>
    </vt:vector>
  </TitlesOfParts>
  <Company>Red River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Derrick Reykdal</dc:creator>
  <cp:lastModifiedBy>workstation</cp:lastModifiedBy>
  <dcterms:created xsi:type="dcterms:W3CDTF">2016-02-12T16:00:29Z</dcterms:created>
  <dcterms:modified xsi:type="dcterms:W3CDTF">2016-05-17T15:57:44Z</dcterms:modified>
</cp:coreProperties>
</file>